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00" firstSheet="11" activeTab="15"/>
  </bookViews>
  <sheets>
    <sheet name="2018年汨罗市一般公共预算收入表" sheetId="13" r:id="rId1"/>
    <sheet name="2018年汨罗市一般公共预算支出表" sheetId="1" r:id="rId2"/>
    <sheet name="2017年一般公共预算支出表" sheetId="19" state="hidden" r:id="rId3"/>
    <sheet name="2018年汨罗市一般公共预算本级支出表" sheetId="23" r:id="rId4"/>
    <sheet name="2018年汨罗市本级一般公共预算本级基本支出表" sheetId="20" r:id="rId5"/>
    <sheet name="2018年汨罗市政府性基金收入表" sheetId="29" r:id="rId6"/>
    <sheet name="2018年汨罗市政府性基金支出表" sheetId="15" r:id="rId7"/>
    <sheet name="2018年汨罗市政府性基金转移支付表" sheetId="30" r:id="rId8"/>
    <sheet name="2018年汨罗市国有资本经营预算收入表" sheetId="31" r:id="rId9"/>
    <sheet name="2018年汨罗市国有资本经营预算支出表" sheetId="21" r:id="rId10"/>
    <sheet name="2018年汨罗市社会保险基金收入表" sheetId="32" r:id="rId11"/>
    <sheet name="2018年社会保险基金支出表" sheetId="12" r:id="rId12"/>
    <sheet name="2018年汨罗市一般公共预算税收返还和转移支付表" sheetId="24" r:id="rId13"/>
    <sheet name="2018年“三公”经费汇总预算表" sheetId="6" r:id="rId14"/>
    <sheet name="2018年汨罗市一般债务限额和余额情况表" sheetId="26" r:id="rId15"/>
    <sheet name="2018年汨罗市=专项债务限额和余额情况表" sheetId="27" r:id="rId16"/>
  </sheets>
  <definedNames>
    <definedName name="_xlnm._FilterDatabase" localSheetId="2" hidden="1">'2017年一般公共预算支出表'!$A$9:$BD$9</definedName>
    <definedName name="_xlnm._FilterDatabase" localSheetId="3" hidden="1">'2018年汨罗市一般公共预算本级支出表'!$A$9:$AV$9</definedName>
    <definedName name="a" localSheetId="2">#REF!</definedName>
    <definedName name="a" localSheetId="8">#REF!</definedName>
    <definedName name="a" localSheetId="10">#REF!</definedName>
    <definedName name="a" localSheetId="3">#REF!</definedName>
    <definedName name="a" localSheetId="5">#REF!</definedName>
    <definedName name="a">#REF!</definedName>
    <definedName name="A0" localSheetId="2">#REF!</definedName>
    <definedName name="A0" localSheetId="8">#REF!</definedName>
    <definedName name="A0" localSheetId="10">#REF!</definedName>
    <definedName name="A0" localSheetId="3">#REF!</definedName>
    <definedName name="A0" localSheetId="5">#REF!</definedName>
    <definedName name="A0">#REF!</definedName>
    <definedName name="_xlnm.Print_Area" localSheetId="8">#REF!</definedName>
    <definedName name="_xlnm.Print_Area" localSheetId="10">#REF!</definedName>
    <definedName name="_xlnm.Print_Area" localSheetId="5">#REF!</definedName>
    <definedName name="_xlnm.Print_Area">#REF!</definedName>
    <definedName name="_xlnm.Print_Titles" localSheetId="2">'2017年一般公共预算支出表'!$1:$7</definedName>
    <definedName name="_xlnm.Print_Titles" localSheetId="4">'2018年汨罗市本级一般公共预算本级基本支出表'!$1:$4</definedName>
    <definedName name="_xlnm.Print_Titles" localSheetId="3">'2018年汨罗市一般公共预算本级支出表'!$1:$7</definedName>
    <definedName name="_xlnm.Print_Titles" localSheetId="0">'2018年汨罗市一般公共预算收入表'!$1:$3</definedName>
    <definedName name="_xlnm.Print_Titles" localSheetId="1">'2018年汨罗市一般公共预算支出表'!$1:$4</definedName>
    <definedName name="_xlnm.Print_Titles" localSheetId="5">'2018年汨罗市政府性基金收入表'!$1:$4</definedName>
    <definedName name="_xlnm.Print_Titles" localSheetId="6">'2018年汨罗市政府性基金支出表'!$1:$4</definedName>
    <definedName name="Sheet1" localSheetId="8">#REF!</definedName>
    <definedName name="Sheet1" localSheetId="10">#REF!</definedName>
    <definedName name="Sheet1" localSheetId="5">#REF!</definedName>
    <definedName name="Sheet1">#REF!</definedName>
  </definedNames>
  <calcPr calcId="144525" fullPrecision="0"/>
</workbook>
</file>

<file path=xl/comments1.xml><?xml version="1.0" encoding="utf-8"?>
<comments xmlns="http://schemas.openxmlformats.org/spreadsheetml/2006/main">
  <authors>
    <author>user</author>
    <author>备注</author>
  </authors>
  <commentList>
    <comment ref="Q5" authorId="0">
      <text>
        <r>
          <rPr>
            <sz val="9"/>
            <rFont val="宋体"/>
            <charset val="134"/>
          </rPr>
          <t>2012年专项中列收列支项目合计3150万元,另增加2012年教育督导经费80万</t>
        </r>
      </text>
    </comment>
    <comment ref="AB9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津补贴提标</t>
        </r>
      </text>
    </comment>
    <comment ref="O33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接待费300万</t>
        </r>
      </text>
    </comment>
    <comment ref="E36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乡镇机关安排1220人2233.4万-财政所编制138人193.2万-计生所编制134人187.6万=1852.6万</t>
        </r>
      </text>
    </comment>
    <comment ref="E57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乡镇财政所编制138人*(8000+2400+3600)元/人=193.2万</t>
        </r>
      </text>
    </comment>
    <comment ref="O138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会议费300万</t>
        </r>
      </text>
    </comment>
    <comment ref="O14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含政府奖励基金500万;
工业园体改专项2380万;
经开区汨罗产业园建设工作经费300万;
砂石资源管理及协调工作经费800万</t>
        </r>
      </text>
    </comment>
    <comment ref="J20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(省级固定结算)湘财预[2010]196号县市区义务教育绩效工资补助1180万</t>
        </r>
      </text>
    </comment>
    <comment ref="K20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（岳阳）农村义务教育经费保障机制改革-公用经费90万、家庭经济困难寄宿生生活费补助5万、校舍维修改造23万</t>
        </r>
      </text>
    </comment>
    <comment ref="L20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650+15+295</t>
        </r>
      </text>
    </comment>
    <comment ref="P20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补数,达到2015年决算本级安排标准49233</t>
        </r>
      </text>
    </comment>
    <comment ref="K204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（岳阳）中职国家助学金30万</t>
        </r>
      </text>
    </comment>
    <comment ref="O214" authorId="0">
      <text>
        <r>
          <rPr>
            <sz val="9"/>
            <rFont val="宋体"/>
            <charset val="134"/>
          </rPr>
          <t>干部主体班培训费及五项经费80万</t>
        </r>
      </text>
    </comment>
    <comment ref="N218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本级科学技术支出占当年本级财政一般预算支出的1.3%，即192555万*1.3%=2503.2万;
高于经常性收入增幅(2015年经常性收入增长比例为13.5%)。2014年科技科目4799万元剔除上级专项707万后为4092万，2015年应安排4092*（1+13.5%）=4645万.
4645万-单位经费237.6万-已安排的专项65万=4342.4万</t>
        </r>
      </text>
    </comment>
    <comment ref="P224" authorId="1">
      <text>
        <r>
          <rPr>
            <sz val="9"/>
            <rFont val="宋体"/>
            <charset val="134"/>
          </rPr>
          <t>本级科学技术支出占当年本级财政一般预算支出的1.3%，即192555万*1.3%=2503.2万;
高于经常性收入增幅(2015年经常性收入增长比例为13.5%)。2015年科技科目4867万元剔除上级专项763万后为4104万，2016年应安排4104*（1+13.5%）=4658万.
4658万-单位经费290.7万-已安排的专项78.5万=4280.8万</t>
        </r>
      </text>
    </comment>
    <comment ref="O240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送戏下乡5万</t>
        </r>
      </text>
    </comment>
    <comment ref="O24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文化稽查队4万</t>
        </r>
      </text>
    </comment>
    <comment ref="O242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含打黄打非5万</t>
        </r>
      </text>
    </comment>
    <comment ref="O245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屈原墓保护</t>
        </r>
      </text>
    </comment>
    <comment ref="J246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企事业单位划转补助(弼时纪念馆)18万</t>
        </r>
      </text>
    </comment>
    <comment ref="Q261" authorId="0">
      <text>
        <r>
          <rPr>
            <sz val="9"/>
            <rFont val="宋体"/>
            <charset val="134"/>
          </rPr>
          <t>社保站经费缺口列收列支50万</t>
        </r>
      </text>
    </comment>
    <comment ref="O262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社保办经费缺口(基金)30万</t>
        </r>
      </text>
    </comment>
    <comment ref="J272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湘财预[2014]86号(省级固定结算)社区运转经费58万</t>
        </r>
      </text>
    </comment>
    <comment ref="K273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(岳阳)百岁老人健康补助0.48万</t>
        </r>
      </text>
    </comment>
    <comment ref="K287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（岳阳）六十年代精简退职人员补助10万</t>
        </r>
      </text>
    </comment>
    <comment ref="O287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起义投诚人员生活补助20万，统战海外黄埔等专项28万</t>
        </r>
      </text>
    </comment>
    <comment ref="L303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湘财社指[2015]1号中央自然灾害生活补助资金200万（应列入“2081501中央自然灾害生活补助”科目，但地方不使用此科目）</t>
        </r>
      </text>
    </comment>
    <comment ref="O322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企业养老金及做实个人帐户141万(已剔除列收列支300万);
行政事业单位养老保险4600万</t>
        </r>
      </text>
    </comment>
    <comment ref="O324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城镇居民及新农保配套633.2（已剔除工作经费123.4万）</t>
        </r>
      </text>
    </comment>
    <comment ref="E33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不含卫生院基本公卫经费</t>
        </r>
      </text>
    </comment>
    <comment ref="N335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解困57.2万</t>
        </r>
      </text>
    </comment>
    <comment ref="J34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(省级固定结算)湘财预[2011]126号（2012公共卫生与基层医疗卫生事业单位绩效工资转移支付资金）304.9万（中央补助153万、省级补助151.9万;其中汨罗292.8万、屈原区12.1万)</t>
        </r>
      </text>
    </comment>
    <comment ref="K344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（岳阳）血吸虫病防治项目20万</t>
        </r>
      </text>
    </comment>
    <comment ref="K348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（岳阳）基本公共卫生服务专项补助6万</t>
        </r>
      </text>
    </comment>
    <comment ref="K355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（岳阳）计划生育家庭特别扶助制度资金1.63万、农村部分计划生育家庭奖励扶助资金6.39万</t>
        </r>
      </text>
    </comment>
    <comment ref="E356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乡镇计生所编制134人*(8000+2400+3600)元/人=187.6万</t>
        </r>
      </text>
    </comment>
    <comment ref="K356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(岳阳)计划生育技术服务5.99万;</t>
        </r>
      </text>
    </comment>
    <comment ref="P356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达到2015年决算本级安排数（本级4371-专项上级789）=3582万,另增加500万提标。</t>
        </r>
      </text>
    </comment>
    <comment ref="J473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（省级固定结算）湘财预[2011]76号(2012年社区运转补助资金)116万(其中汨罗104万、屈原区12万）
湘财预[2015]141号2015年村级组织运转保障经费补助资金(提标部分)81万
湘财预[2016]137号2016年村级组织运转保障经费补助资金(提标部分)85万</t>
        </r>
      </text>
    </comment>
    <comment ref="E485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乡镇涉农站所经费</t>
        </r>
      </text>
    </comment>
    <comment ref="O526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体改7万</t>
        </r>
      </text>
    </comment>
    <comment ref="N601" authorId="1">
      <text>
        <r>
          <rPr>
            <b/>
            <sz val="9"/>
            <rFont val="宋体"/>
            <charset val="134"/>
          </rPr>
          <t>CHEN:</t>
        </r>
        <r>
          <rPr>
            <sz val="9"/>
            <rFont val="宋体"/>
            <charset val="134"/>
          </rPr>
          <t xml:space="preserve">
增加3000万</t>
        </r>
      </text>
    </comment>
    <comment ref="P60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按2015年口径增加</t>
        </r>
      </text>
    </comment>
    <comment ref="T60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按2015年口径增加</t>
        </r>
      </text>
    </comment>
    <comment ref="D615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计划226061-67479-2599-14391+上级82163.7+结转8738.1+乡镇23487=255980.8万
与上报省厅差别为农林水支出结转2026、其他结转5000、公共服务10，即246044+2036+5000+线下科目债券还本2900=255980万</t>
        </r>
      </text>
    </comment>
  </commentList>
</comments>
</file>

<file path=xl/comments2.xml><?xml version="1.0" encoding="utf-8"?>
<comments xmlns="http://schemas.openxmlformats.org/spreadsheetml/2006/main">
  <authors>
    <author>user</author>
    <author>备注</author>
  </authors>
  <commentList>
    <comment ref="I5" authorId="0">
      <text>
        <r>
          <rPr>
            <sz val="9"/>
            <rFont val="宋体"/>
            <charset val="134"/>
          </rPr>
          <t>2012年专项中列收列支项目合计3150万元,另增加2012年教育督导经费80万</t>
        </r>
      </text>
    </comment>
    <comment ref="T9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津补贴提标</t>
        </r>
      </text>
    </comment>
    <comment ref="G33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接待费300万</t>
        </r>
      </text>
    </comment>
    <comment ref="G138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会议费300万</t>
        </r>
      </text>
    </comment>
    <comment ref="G14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含政府奖励基金500万;
工业园体改专项2380万;
经开区汨罗产业园建设工作经费300万;
砂石资源管理及协调工作经费800万</t>
        </r>
      </text>
    </comment>
    <comment ref="H20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补数,达到2015年决算本级安排标准49233</t>
        </r>
      </text>
    </comment>
    <comment ref="G214" authorId="0">
      <text>
        <r>
          <rPr>
            <sz val="9"/>
            <rFont val="宋体"/>
            <charset val="134"/>
          </rPr>
          <t>干部主体班培训费及五项经费80万</t>
        </r>
      </text>
    </comment>
    <comment ref="F218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本级科学技术支出占当年本级财政一般预算支出的1.3%，即192555万*1.3%=2503.2万;
高于经常性收入增幅(2015年经常性收入增长比例为13.5%)。2014年科技科目4799万元剔除上级专项707万后为4092万，2015年应安排4092*（1+13.5%）=4645万.
4645万-单位经费237.6万-已安排的专项65万=4342.4万</t>
        </r>
      </text>
    </comment>
    <comment ref="H224" authorId="1">
      <text>
        <r>
          <rPr>
            <sz val="9"/>
            <rFont val="宋体"/>
            <charset val="134"/>
          </rPr>
          <t>本级科学技术支出占当年本级财政一般预算支出的1.3%，即192555万*1.3%=2503.2万;
高于经常性收入增幅(2015年经常性收入增长比例为13.5%)。2015年科技科目4867万元剔除上级专项763万后为4104万，2016年应安排4104*（1+13.5%）=4658万.
4658万-单位经费290.7万-已安排的专项78.5万=4280.8万</t>
        </r>
      </text>
    </comment>
    <comment ref="G240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送戏下乡5万</t>
        </r>
      </text>
    </comment>
    <comment ref="G241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文化稽查队4万</t>
        </r>
      </text>
    </comment>
    <comment ref="G242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含打黄打非5万</t>
        </r>
      </text>
    </comment>
    <comment ref="G245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屈原墓保护</t>
        </r>
      </text>
    </comment>
    <comment ref="I261" authorId="0">
      <text>
        <r>
          <rPr>
            <sz val="9"/>
            <rFont val="宋体"/>
            <charset val="134"/>
          </rPr>
          <t>社保站经费缺口列收列支50万</t>
        </r>
      </text>
    </comment>
    <comment ref="G262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社保办经费缺口(基金)30万</t>
        </r>
      </text>
    </comment>
    <comment ref="G288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起义投诚人员生活补助20万，统战海外黄埔等专项28万</t>
        </r>
      </text>
    </comment>
    <comment ref="G323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企业养老金及做实个人帐户141万(已剔除列收列支300万);
行政事业单位养老保险4600万</t>
        </r>
      </text>
    </comment>
    <comment ref="G325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城镇居民及新农保配套633.2（已剔除工作经费123.4万）</t>
        </r>
      </text>
    </comment>
    <comment ref="F336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解困57.2万</t>
        </r>
      </text>
    </comment>
    <comment ref="H359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达到2015年决算本级安排数（本级4371-专项上级789）=3582万,另增加500万提标。</t>
        </r>
      </text>
    </comment>
    <comment ref="G532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体改7万</t>
        </r>
      </text>
    </comment>
    <comment ref="H607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按2015年口径增加</t>
        </r>
      </text>
    </comment>
    <comment ref="L607" authorId="1">
      <text>
        <r>
          <rPr>
            <b/>
            <sz val="9"/>
            <rFont val="宋体"/>
            <charset val="134"/>
          </rPr>
          <t>备注:</t>
        </r>
        <r>
          <rPr>
            <sz val="9"/>
            <rFont val="宋体"/>
            <charset val="134"/>
          </rPr>
          <t xml:space="preserve">
按2015年口径增加</t>
        </r>
      </text>
    </comment>
  </commentList>
</comments>
</file>

<file path=xl/sharedStrings.xml><?xml version="1.0" encoding="utf-8"?>
<sst xmlns="http://schemas.openxmlformats.org/spreadsheetml/2006/main" count="1799" uniqueCount="989">
  <si>
    <t>2018年汨罗市一般公共预算收入表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</si>
  <si>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</si>
  <si>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</si>
  <si>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</si>
  <si>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</si>
  <si>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</si>
  <si>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</si>
  <si>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</si>
  <si>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</si>
  <si>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</si>
  <si>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</si>
  <si>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</si>
  <si>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</si>
  <si>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</si>
  <si>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</si>
  <si>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</si>
  <si>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</si>
  <si>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</si>
  <si>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</si>
  <si>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</si>
  <si>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</si>
  <si>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</si>
  <si>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</si>
  <si>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</si>
  <si>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</si>
  <si>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</si>
  <si>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</si>
  <si>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</si>
  <si>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</si>
  <si>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</si>
  <si>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</si>
  <si>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</si>
  <si>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</si>
  <si>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</si>
  <si>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2018年汨罗市一般公共预算支出表</t>
  </si>
  <si>
    <r>
      <rPr>
        <sz val="10"/>
        <rFont val="宋体"/>
        <charset val="134"/>
      </rPr>
      <t>支</t>
    </r>
    <r>
      <rPr>
        <sz val="10"/>
        <rFont val="Times New Roman"/>
        <charset val="134"/>
      </rPr>
      <t xml:space="preserve">                 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</si>
  <si>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目</t>
    </r>
  </si>
  <si>
    <t>一、一般公共服务支出</t>
  </si>
  <si>
    <t>二、国防支出</t>
  </si>
  <si>
    <t>三、公共安全支出</t>
  </si>
  <si>
    <t>四、教育支出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</si>
  <si>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</si>
  <si>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</si>
  <si>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</si>
  <si>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</si>
  <si>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</si>
  <si>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</si>
  <si>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</si>
  <si>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</si>
  <si>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</si>
  <si>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五、科学技术支出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</si>
  <si>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科学技术管理事务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</si>
  <si>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基础研究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</si>
  <si>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应用研究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</si>
  <si>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技术研究与开发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</si>
  <si>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科技条件与服务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</si>
  <si>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社会科学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</si>
  <si>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科学技术普及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</si>
  <si>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科技重大专项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</si>
  <si>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其他科学技术支出</t>
    </r>
  </si>
  <si>
    <t>六、文化体育与传媒支出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</si>
  <si>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文化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</si>
  <si>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文物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</si>
  <si>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体育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</si>
  <si>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广播影视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</si>
  <si>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新闻出版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</si>
  <si>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其他文化体育与传媒支出</t>
    </r>
  </si>
  <si>
    <t>七、社会保障和就业支出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</si>
  <si>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人力资源和社会保障管理事务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</si>
  <si>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民政管理事务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</si>
  <si>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行政事业单位离退休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</si>
  <si>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企业改革补助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</si>
  <si>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就业补助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</si>
  <si>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抚恤</t>
    </r>
  </si>
  <si>
    <t xml:space="preserve">  退役安置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</si>
  <si>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社会福利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</si>
  <si>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残疾人事业</t>
    </r>
  </si>
  <si>
    <t xml:space="preserve">  自然灾害生活救助</t>
  </si>
  <si>
    <t xml:space="preserve">  最低生活保障</t>
  </si>
  <si>
    <t xml:space="preserve">  临时救助</t>
  </si>
  <si>
    <t xml:space="preserve">  特困人员供养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</si>
  <si>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</si>
  <si>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</si>
  <si>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</si>
  <si>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其他社会保障和就业支出</t>
  </si>
  <si>
    <t>八、医疗卫生与计划生育支出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</si>
  <si>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医疗卫生管理事务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</si>
  <si>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公立医院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</si>
  <si>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基层医疗卫生机构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</si>
  <si>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公共卫生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</si>
  <si>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中医药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</si>
  <si>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计划生育事务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</si>
  <si>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食品和药品监督管理事务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</si>
  <si>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财政对基本医疗保险基金的补助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</si>
  <si>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医疗救助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</si>
  <si>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优抚对象医疗</t>
    </r>
  </si>
  <si>
    <t xml:space="preserve">  其他医疗卫生与计划生育支出</t>
  </si>
  <si>
    <t>九、节能环保支出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</si>
  <si>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环境保护管理事务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</si>
  <si>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环境监测与监察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</si>
  <si>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污染防治</t>
    </r>
  </si>
  <si>
    <t xml:space="preserve">  自然生态保护</t>
  </si>
  <si>
    <t xml:space="preserve">  退耕还林</t>
  </si>
  <si>
    <t xml:space="preserve">  能源节约利用</t>
  </si>
  <si>
    <t xml:space="preserve">  污染减排</t>
  </si>
  <si>
    <t xml:space="preserve">  能源管理事务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</si>
  <si>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其他节能环保支出</t>
    </r>
  </si>
  <si>
    <t>十、城乡社区支出</t>
  </si>
  <si>
    <t>十一、农林水支出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</si>
  <si>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农业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</si>
  <si>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林业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</si>
  <si>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水利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</si>
  <si>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扶贫</t>
    </r>
  </si>
  <si>
    <t xml:space="preserve">  农业综合开发</t>
  </si>
  <si>
    <t xml:space="preserve">  农村综合改革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</si>
  <si>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普惠金融发展支出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</si>
  <si>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目标价格补贴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</si>
  <si>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其他农林水支出</t>
    </r>
  </si>
  <si>
    <t>十二、交通运输支出</t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</si>
  <si>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公路水路运输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</si>
  <si>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铁路运输</t>
    </r>
  </si>
  <si>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民用航空运输</t>
    </r>
  </si>
  <si>
    <t xml:space="preserve">  成品油价格改革对交通运输的补贴</t>
  </si>
  <si>
    <t xml:space="preserve">  车辆购置税支出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</si>
  <si>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其他交通运输支出</t>
    </r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</si>
  <si>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</si>
  <si>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</si>
  <si>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</si>
  <si>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</si>
  <si>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</si>
  <si>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</si>
  <si>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</si>
  <si>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二十、国债还本付息支出</t>
  </si>
  <si>
    <t>二十一、其他支出</t>
  </si>
  <si>
    <t>支出小计</t>
  </si>
  <si>
    <t>2016年预算支出分科目汇总表</t>
  </si>
  <si>
    <t>汇总行</t>
  </si>
  <si>
    <t>科目代码</t>
  </si>
  <si>
    <t>科目名称</t>
  </si>
  <si>
    <t>预算计划</t>
  </si>
  <si>
    <t>其    中:</t>
  </si>
  <si>
    <t>单位经费</t>
  </si>
  <si>
    <t>专 项</t>
  </si>
  <si>
    <t>上年结转</t>
  </si>
  <si>
    <t>合 计</t>
  </si>
  <si>
    <t>上 级</t>
  </si>
  <si>
    <t>其中：</t>
  </si>
  <si>
    <t>本 级</t>
  </si>
  <si>
    <t>本级一:专项</t>
  </si>
  <si>
    <t>本级二:支持中小企业发展奖励支出31958元、民政十百千慰问10万、城市民兵训练26万</t>
  </si>
  <si>
    <t>本级二:收费收入列收列支专项安排</t>
  </si>
  <si>
    <t>本级三1:收费收入罚没</t>
  </si>
  <si>
    <t>本级三2:收费收入纳入预内</t>
  </si>
  <si>
    <t>本级三4:收费收入列支(补差)</t>
  </si>
  <si>
    <t>国资收益列支</t>
  </si>
  <si>
    <t>本级三5:(综预)非税收入安排</t>
  </si>
  <si>
    <r>
      <rPr>
        <sz val="10"/>
        <rFont val="Arial"/>
        <charset val="134"/>
      </rPr>
      <t>2016</t>
    </r>
    <r>
      <rPr>
        <sz val="10"/>
        <rFont val="宋体"/>
        <charset val="134"/>
      </rPr>
      <t>年预算数</t>
    </r>
  </si>
  <si>
    <r>
      <rPr>
        <sz val="10"/>
        <rFont val="Arial"/>
        <charset val="134"/>
      </rPr>
      <t>2015</t>
    </r>
    <r>
      <rPr>
        <sz val="10"/>
        <rFont val="宋体"/>
        <charset val="134"/>
      </rPr>
      <t>年预算数</t>
    </r>
  </si>
  <si>
    <t>转移支付</t>
  </si>
  <si>
    <t>专项转移支付</t>
  </si>
  <si>
    <t>转移支付合计</t>
  </si>
  <si>
    <t>1提前批之一般转移支付</t>
  </si>
  <si>
    <t>2省级固定结算事项</t>
  </si>
  <si>
    <t>3岳阳固定结算事项</t>
  </si>
  <si>
    <t>上级备注</t>
  </si>
  <si>
    <r>
      <rPr>
        <sz val="10"/>
        <rFont val="宋体"/>
        <charset val="134"/>
      </rPr>
      <t>本级安排</t>
    </r>
    <r>
      <rPr>
        <sz val="10"/>
        <rFont val="Arial"/>
        <charset val="134"/>
      </rPr>
      <t>(</t>
    </r>
    <r>
      <rPr>
        <sz val="10"/>
        <rFont val="宋体"/>
        <charset val="134"/>
      </rPr>
      <t>单位经费和专项</t>
    </r>
    <r>
      <rPr>
        <sz val="10"/>
        <rFont val="Arial"/>
        <charset val="134"/>
      </rPr>
      <t>,</t>
    </r>
    <r>
      <rPr>
        <sz val="10"/>
        <rFont val="宋体"/>
        <charset val="134"/>
      </rPr>
      <t>不含乡镇</t>
    </r>
  </si>
  <si>
    <t>比例（%）</t>
  </si>
  <si>
    <t>净增加额(万元）</t>
  </si>
  <si>
    <t>净增长（比上年）</t>
  </si>
  <si>
    <t>净增加比例（%）</t>
  </si>
  <si>
    <t>本级专项及非税收入安排</t>
  </si>
  <si>
    <t>本级合计(不含乡镇)</t>
  </si>
  <si>
    <t>本级比例（%）</t>
  </si>
  <si>
    <t>校验行(不打印)</t>
  </si>
  <si>
    <t>一般公共服务支出</t>
  </si>
  <si>
    <t xml:space="preserve">  人大事务</t>
  </si>
  <si>
    <t xml:space="preserve">      行政运行</t>
  </si>
  <si>
    <t xml:space="preserve">          人大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</si>
  <si>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</si>
  <si>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</si>
  <si>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</si>
  <si>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</si>
  <si>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其他人大事务支出</t>
  </si>
  <si>
    <t xml:space="preserve">  政协事务</t>
  </si>
  <si>
    <t xml:space="preserve">          政协</t>
  </si>
  <si>
    <t xml:space="preserve">      政协会议</t>
  </si>
  <si>
    <t xml:space="preserve">      委员视察</t>
  </si>
  <si>
    <t xml:space="preserve">      其他政协事务支出</t>
  </si>
  <si>
    <t xml:space="preserve">  政府办公厅及相关机构事务</t>
  </si>
  <si>
    <t xml:space="preserve">          政府办</t>
  </si>
  <si>
    <t xml:space="preserve">          接待处</t>
  </si>
  <si>
    <t xml:space="preserve">          营田办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</si>
  <si>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  </t>
    </r>
    <r>
      <rPr>
        <sz val="11"/>
        <rFont val="宋体"/>
        <charset val="134"/>
      </rPr>
      <t>乡镇场</t>
    </r>
  </si>
  <si>
    <t xml:space="preserve">      机关服务</t>
  </si>
  <si>
    <t xml:space="preserve">          政府行政科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</si>
  <si>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</si>
  <si>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</si>
  <si>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</si>
  <si>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其他政府办公厅（室）及相关机构事务支出</t>
  </si>
  <si>
    <t xml:space="preserve">  发展与改革事务</t>
  </si>
  <si>
    <t xml:space="preserve">      社会事业发展规划</t>
  </si>
  <si>
    <t xml:space="preserve">      物价管理</t>
  </si>
  <si>
    <t>湘财建指[2015]456号2016年农产品成本调查经费1.2万</t>
  </si>
  <si>
    <t xml:space="preserve">      其他发展与改革事务支出</t>
  </si>
  <si>
    <t xml:space="preserve">  统计信息事务</t>
  </si>
  <si>
    <t xml:space="preserve">      专项统计业务</t>
  </si>
  <si>
    <t xml:space="preserve">      专项普查活动</t>
  </si>
  <si>
    <t xml:space="preserve">      其他统计信息事务支出</t>
  </si>
  <si>
    <t xml:space="preserve">  财政事务</t>
  </si>
  <si>
    <t xml:space="preserve">          财政局</t>
  </si>
  <si>
    <t xml:space="preserve">          罗城财税所</t>
  </si>
  <si>
    <t xml:space="preserve">          乡镇财政管理局</t>
  </si>
  <si>
    <t>湘财乡指[2015]2号下达2016年度困难乡镇财政所建设扶持经费45万</t>
  </si>
  <si>
    <t xml:space="preserve">      财政国库业务</t>
  </si>
  <si>
    <t xml:space="preserve">      信息化建设</t>
  </si>
  <si>
    <t xml:space="preserve">      其他财政事务支出</t>
  </si>
  <si>
    <t>湘财资指[2015]12号资产管理改革工作补助经费8万</t>
  </si>
  <si>
    <t xml:space="preserve">  税收事务</t>
  </si>
  <si>
    <t xml:space="preserve">      协税护税</t>
  </si>
  <si>
    <t xml:space="preserve">      其他税收事务支出</t>
  </si>
  <si>
    <t xml:space="preserve">  审计事务</t>
  </si>
  <si>
    <t xml:space="preserve">      审计业务</t>
  </si>
  <si>
    <t xml:space="preserve">      其他审计事务支出</t>
  </si>
  <si>
    <t xml:space="preserve">  人力资源事务</t>
  </si>
  <si>
    <t xml:space="preserve">      军队转业干部安置</t>
  </si>
  <si>
    <t>一般公共服务转移支付:军转经费</t>
  </si>
  <si>
    <t xml:space="preserve">      引进人才费用</t>
  </si>
  <si>
    <t xml:space="preserve">      公务员招考</t>
  </si>
  <si>
    <t xml:space="preserve">      其他人事事务支出</t>
  </si>
  <si>
    <t xml:space="preserve">  纪检监察事务</t>
  </si>
  <si>
    <t xml:space="preserve">      其他纪检监察事务支出</t>
  </si>
  <si>
    <t xml:space="preserve">  商贸事务</t>
  </si>
  <si>
    <t xml:space="preserve">         商务粮食局</t>
  </si>
  <si>
    <t xml:space="preserve">         市场中心</t>
  </si>
  <si>
    <t xml:space="preserve">         外贸总公司</t>
  </si>
  <si>
    <t xml:space="preserve">      国内贸易管理</t>
  </si>
  <si>
    <t xml:space="preserve">      招商引资</t>
  </si>
  <si>
    <t xml:space="preserve">      其他商贸事务支出</t>
  </si>
  <si>
    <t xml:space="preserve">  知识产权事务</t>
  </si>
  <si>
    <t xml:space="preserve">      专利试点和产业化推进</t>
  </si>
  <si>
    <t xml:space="preserve">  工商行政管理事务</t>
  </si>
  <si>
    <t xml:space="preserve">      工商行政管理专项</t>
  </si>
  <si>
    <t xml:space="preserve">      消费者权益保护</t>
  </si>
  <si>
    <t xml:space="preserve">  质量技术监督与检验检疫事务</t>
  </si>
  <si>
    <t xml:space="preserve">      质量技术监督行政执法及业务管理</t>
  </si>
  <si>
    <t xml:space="preserve">  档案事务</t>
  </si>
  <si>
    <t xml:space="preserve">      档案馆</t>
  </si>
  <si>
    <t xml:space="preserve">      其他档案事务支出</t>
  </si>
  <si>
    <t xml:space="preserve">  民主党派及工商联事务</t>
  </si>
  <si>
    <t xml:space="preserve">      其他民主党派及工商联事务</t>
  </si>
  <si>
    <t xml:space="preserve">  群众团体事务</t>
  </si>
  <si>
    <t xml:space="preserve">          团委</t>
  </si>
  <si>
    <t xml:space="preserve">          妇联</t>
  </si>
  <si>
    <t xml:space="preserve">          总工会</t>
  </si>
  <si>
    <t xml:space="preserve">          工人文化宫</t>
  </si>
  <si>
    <t xml:space="preserve">      其他群众团体事务支出</t>
  </si>
  <si>
    <t xml:space="preserve">  党委办公厅(室)及相关机构事务</t>
  </si>
  <si>
    <t xml:space="preserve">      专项业务</t>
  </si>
  <si>
    <t xml:space="preserve">      其他党委办公厅(室)及相关机构事务支出</t>
  </si>
  <si>
    <t xml:space="preserve">  组织事务</t>
  </si>
  <si>
    <t xml:space="preserve">      其他组织事务支出</t>
  </si>
  <si>
    <t xml:space="preserve">  宣传事务</t>
  </si>
  <si>
    <t xml:space="preserve">      其他宣传事务支出</t>
  </si>
  <si>
    <t xml:space="preserve">  统战事务</t>
  </si>
  <si>
    <t xml:space="preserve">      其他统战事务支出</t>
  </si>
  <si>
    <t xml:space="preserve">  其他共产党事务支出</t>
  </si>
  <si>
    <t xml:space="preserve">          老干局</t>
  </si>
  <si>
    <t xml:space="preserve">          编委</t>
  </si>
  <si>
    <t xml:space="preserve">          史志办</t>
  </si>
  <si>
    <t xml:space="preserve">      其他共产党事务支出</t>
  </si>
  <si>
    <t xml:space="preserve">  其他一般公共服务支出</t>
  </si>
  <si>
    <t xml:space="preserve">      国家赔偿费用支出</t>
  </si>
  <si>
    <t xml:space="preserve">      其他一般公共服务支出</t>
  </si>
  <si>
    <t>国防支出</t>
  </si>
  <si>
    <t xml:space="preserve">  国防动员</t>
  </si>
  <si>
    <t xml:space="preserve">     人民防空</t>
  </si>
  <si>
    <t xml:space="preserve">     预备役部队</t>
  </si>
  <si>
    <t xml:space="preserve">  其他国防支出</t>
  </si>
  <si>
    <t>公共安全支出</t>
  </si>
  <si>
    <t xml:space="preserve">  武装警察</t>
  </si>
  <si>
    <t xml:space="preserve">      内卫</t>
  </si>
  <si>
    <t xml:space="preserve">      消防</t>
  </si>
  <si>
    <t xml:space="preserve">      其他武装警察支出</t>
  </si>
  <si>
    <t xml:space="preserve">  公安</t>
  </si>
  <si>
    <t xml:space="preserve">          公安</t>
  </si>
  <si>
    <t>湘财预[2015]140号2016年中央和省级政法转移支付资金</t>
  </si>
  <si>
    <t xml:space="preserve">          交警大队</t>
  </si>
  <si>
    <t xml:space="preserve">      治安管理</t>
  </si>
  <si>
    <t xml:space="preserve">      防范和处理邪教犯罪</t>
  </si>
  <si>
    <t xml:space="preserve">      禁毒管理</t>
  </si>
  <si>
    <t>湘财行指[2015]117号2016年中央禁毒补助专款19万</t>
  </si>
  <si>
    <t xml:space="preserve">      道路交通管理</t>
  </si>
  <si>
    <t xml:space="preserve">      居民身份证管理</t>
  </si>
  <si>
    <t xml:space="preserve">      拘留收教场所管理</t>
  </si>
  <si>
    <t xml:space="preserve">      其他公安支出</t>
  </si>
  <si>
    <t xml:space="preserve">  检察</t>
  </si>
  <si>
    <t xml:space="preserve">      查办和预防职务犯罪</t>
  </si>
  <si>
    <t xml:space="preserve">      执行监督</t>
  </si>
  <si>
    <t xml:space="preserve">      其他检察支出</t>
  </si>
  <si>
    <t xml:space="preserve">  法院</t>
  </si>
  <si>
    <t xml:space="preserve">     “两庭”建设</t>
  </si>
  <si>
    <t xml:space="preserve">      其他法院支出</t>
  </si>
  <si>
    <t xml:space="preserve">  司法</t>
  </si>
  <si>
    <t xml:space="preserve">          政法委</t>
  </si>
  <si>
    <t xml:space="preserve">          司法局</t>
  </si>
  <si>
    <t xml:space="preserve">      普法宣传</t>
  </si>
  <si>
    <t xml:space="preserve">      法律援助</t>
  </si>
  <si>
    <t>湘财行指[2015]113号中央补助地方法律援助办案经费10万</t>
  </si>
  <si>
    <t xml:space="preserve">      社区矫正</t>
  </si>
  <si>
    <t xml:space="preserve">      其他司法支出</t>
  </si>
  <si>
    <t xml:space="preserve">  国家保密</t>
  </si>
  <si>
    <t xml:space="preserve">      保密管理</t>
  </si>
  <si>
    <t xml:space="preserve">      其他国家保密支出</t>
  </si>
  <si>
    <t xml:space="preserve">  其他公共安全支出</t>
  </si>
  <si>
    <t xml:space="preserve">      其他公共安全支出</t>
  </si>
  <si>
    <t>教育支出</t>
  </si>
  <si>
    <t xml:space="preserve">      其他教育管理事务支出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</si>
  <si>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</si>
  <si>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</si>
  <si>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</si>
  <si>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</si>
  <si>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>湘财教指[2015]213号2016年普通高中国家助学金180万</t>
  </si>
  <si>
    <t xml:space="preserve">      化解农村义务教育债务支出</t>
  </si>
  <si>
    <t xml:space="preserve">      其他普通教育支出</t>
  </si>
  <si>
    <t xml:space="preserve">      初等职业教育</t>
  </si>
  <si>
    <t xml:space="preserve">      中专教育</t>
  </si>
  <si>
    <t xml:space="preserve">      其他职业教育支出</t>
  </si>
  <si>
    <t xml:space="preserve">      其他成人教育支出</t>
  </si>
  <si>
    <t xml:space="preserve">      广播电视学校</t>
  </si>
  <si>
    <t xml:space="preserve">      其他广播电视教育支出</t>
  </si>
  <si>
    <t xml:space="preserve">      特殊学校教育</t>
  </si>
  <si>
    <t xml:space="preserve">      干部教育</t>
  </si>
  <si>
    <t xml:space="preserve">      培训支出</t>
  </si>
  <si>
    <t xml:space="preserve">      其他教育费附加安排的支出</t>
  </si>
  <si>
    <t>科学技术支出</t>
  </si>
  <si>
    <t xml:space="preserve">  科学技术管理事务</t>
  </si>
  <si>
    <t xml:space="preserve">      其他科学技术管理事务支出</t>
  </si>
  <si>
    <t xml:space="preserve">  技术研究与开发</t>
  </si>
  <si>
    <t xml:space="preserve">      应用技术研究与开发</t>
  </si>
  <si>
    <t xml:space="preserve">      产业技术研究与开发</t>
  </si>
  <si>
    <t xml:space="preserve">  科技条件与服务</t>
  </si>
  <si>
    <t xml:space="preserve">      其他科技条件与服务支出</t>
  </si>
  <si>
    <t xml:space="preserve">  科学技术普及</t>
  </si>
  <si>
    <t xml:space="preserve">      机构运行</t>
  </si>
  <si>
    <t xml:space="preserve">      科普活动</t>
  </si>
  <si>
    <t xml:space="preserve">      其他科学技术普及及支出</t>
  </si>
  <si>
    <t xml:space="preserve">  其他科学技术支出</t>
  </si>
  <si>
    <t>文化体育与传媒支出</t>
  </si>
  <si>
    <t xml:space="preserve">  文化</t>
  </si>
  <si>
    <t xml:space="preserve">      图书馆</t>
  </si>
  <si>
    <t xml:space="preserve">      文化展示及纪念机构</t>
  </si>
  <si>
    <t xml:space="preserve">      艺术表演场所</t>
  </si>
  <si>
    <t xml:space="preserve">      文化活动</t>
  </si>
  <si>
    <t xml:space="preserve">      群众文化</t>
  </si>
  <si>
    <t xml:space="preserve">      文化市场管理</t>
  </si>
  <si>
    <t xml:space="preserve">      其他文化支出</t>
  </si>
  <si>
    <t>湘财教指[2015]182号2016年美术馆 公共图书馆 文化馆(站)免费开放中央专项资金122.5万</t>
  </si>
  <si>
    <t xml:space="preserve">  文物</t>
  </si>
  <si>
    <t xml:space="preserve">      文物保护</t>
  </si>
  <si>
    <t xml:space="preserve">      博物馆</t>
  </si>
  <si>
    <t>湘财教指[2015]181号2016年中央补助地方博物馆 纪念馆免费开放专项资金70万；企事业单位划转补助(弼时纪念馆)18万</t>
  </si>
  <si>
    <t xml:space="preserve">      其他文物支出</t>
  </si>
  <si>
    <t xml:space="preserve">  其他体育支出</t>
  </si>
  <si>
    <t xml:space="preserve">  广播影视</t>
  </si>
  <si>
    <t xml:space="preserve">      电影</t>
  </si>
  <si>
    <t xml:space="preserve">      其他广播影视支出</t>
  </si>
  <si>
    <t xml:space="preserve">  其他文化体育与传媒支出</t>
  </si>
  <si>
    <t xml:space="preserve">湘财教指[2015]187号2016年中央补助地方公共文化服务体系统建设（农村文化）专项资金150.8万；
湘财教指[2015]223号2016年农村文化建设其他项目省级专项资金32万；
湘财教指[2015]239号2016年农村电影放映省级配套专项资金18.1万
</t>
  </si>
  <si>
    <t>社会保障和就业支出</t>
  </si>
  <si>
    <t xml:space="preserve">  人力资源和社会保障管理事务</t>
  </si>
  <si>
    <t xml:space="preserve">      就业管理事务</t>
  </si>
  <si>
    <t xml:space="preserve">      社会保险经办机构</t>
  </si>
  <si>
    <t xml:space="preserve">          人社局</t>
  </si>
  <si>
    <t xml:space="preserve">          社保站</t>
  </si>
  <si>
    <t xml:space="preserve">          社保办</t>
  </si>
  <si>
    <t xml:space="preserve">          医保办</t>
  </si>
  <si>
    <t xml:space="preserve">          工伤中心</t>
  </si>
  <si>
    <t xml:space="preserve">          城乡居民社保</t>
  </si>
  <si>
    <t xml:space="preserve">          城乡居民医保</t>
  </si>
  <si>
    <t xml:space="preserve">      其他人力资源和社会保障管理事务支出</t>
  </si>
  <si>
    <t xml:space="preserve">  民政管理事务</t>
  </si>
  <si>
    <t xml:space="preserve">      老龄事务</t>
  </si>
  <si>
    <t xml:space="preserve">      基层政权社区建设</t>
  </si>
  <si>
    <t xml:space="preserve">      其他民政管理事务</t>
  </si>
  <si>
    <t xml:space="preserve">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</si>
  <si>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</si>
  <si>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</si>
  <si>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</si>
  <si>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企业改革补助</t>
  </si>
  <si>
    <t xml:space="preserve">      企业关闭破产补助</t>
  </si>
  <si>
    <t xml:space="preserve">  就业补助</t>
  </si>
  <si>
    <t xml:space="preserve">      就业创业服务补贴</t>
  </si>
  <si>
    <t xml:space="preserve">      其他就业补助支出</t>
  </si>
  <si>
    <t xml:space="preserve">湘财社指[2015]148号2016年就业专项资金962万；湘财社指[2015]155号就业补助27万；
</t>
  </si>
  <si>
    <t xml:space="preserve">  抚恤</t>
  </si>
  <si>
    <t xml:space="preserve">      死亡抚恤</t>
  </si>
  <si>
    <t xml:space="preserve">      优抚事业单位支出</t>
  </si>
  <si>
    <t xml:space="preserve">      义务兵优待</t>
  </si>
  <si>
    <t xml:space="preserve">      其他优抚支出</t>
  </si>
  <si>
    <t xml:space="preserve">    退役士兵安置</t>
  </si>
  <si>
    <t xml:space="preserve">    军队移交政府的离退休人员安置</t>
  </si>
  <si>
    <t>湘财社指[2015]116号2016年民政事业补助资金:军休人员经费95万</t>
  </si>
  <si>
    <t xml:space="preserve">     军队移交政府的离退休干部管理机构</t>
  </si>
  <si>
    <t>湘财社指[2015]116号2016年民政事业补助资金:军休机构补助资金6万</t>
  </si>
  <si>
    <t xml:space="preserve">  社会福利</t>
  </si>
  <si>
    <t xml:space="preserve">      儿童福利</t>
  </si>
  <si>
    <t xml:space="preserve">      老年福利</t>
  </si>
  <si>
    <t xml:space="preserve">      殡葬</t>
  </si>
  <si>
    <t xml:space="preserve">      其他社会福利支出</t>
  </si>
  <si>
    <t xml:space="preserve">  残疾人事业</t>
  </si>
  <si>
    <t xml:space="preserve">      残疾人康复</t>
  </si>
  <si>
    <t xml:space="preserve">      残疾人就业和扶贫</t>
  </si>
  <si>
    <t xml:space="preserve">      其他残疾人事业支出</t>
  </si>
  <si>
    <t xml:space="preserve">      地方自然灾害生活补助</t>
  </si>
  <si>
    <t xml:space="preserve">湘财社指[2016]1号2016年自然灾害生活救助补助资金220万
</t>
  </si>
  <si>
    <t xml:space="preserve">      自然灾害灾后重建补助</t>
  </si>
  <si>
    <t xml:space="preserve">      城市最低生活保障金支出</t>
  </si>
  <si>
    <t xml:space="preserve">      农村最低生活保障金支出</t>
  </si>
  <si>
    <t xml:space="preserve">      临时救助支出</t>
  </si>
  <si>
    <t>湘财预[2015]133号2016年民政一般性转移支付补助:临时救助14万；湘财社指[2015]116号2016年民政事业补助资金：临时救助57万；</t>
  </si>
  <si>
    <t xml:space="preserve">      流浪乞讨人员救助支出</t>
  </si>
  <si>
    <t>湘财社指[2015]116号2016年民政事业补助资金:流浪乞讨人员生活救助68万</t>
  </si>
  <si>
    <t xml:space="preserve">  特困人员救助供养</t>
  </si>
  <si>
    <t xml:space="preserve">      城市特困人员救助供养支出</t>
  </si>
  <si>
    <t xml:space="preserve">      农村特困人员救助供养支出</t>
  </si>
  <si>
    <t>湘财预[2015]133号2016年民政一般性转移支付补助:农村五保供养407万</t>
  </si>
  <si>
    <t xml:space="preserve">      其他城市生活救助</t>
  </si>
  <si>
    <t xml:space="preserve">      其他农村生活救助</t>
  </si>
  <si>
    <t>湘财预[2015]133号2016年民政一般性转移支付补助:六十年代精简提标29.45万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</si>
  <si>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</si>
  <si>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</si>
  <si>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</si>
  <si>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  财政对失业保险基金的补助</t>
  </si>
  <si>
    <t>湘财预[2015]136号2016年企业养老保险一般性转移支付预算指标8654万</t>
  </si>
  <si>
    <t xml:space="preserve">      财政对工伤保险基金的补助</t>
  </si>
  <si>
    <t xml:space="preserve">      财政对生育保险基金的补助</t>
  </si>
  <si>
    <t>湘财预[2015]137号2016年城乡居民基本养老保险省级缴费补助一般性转移支付资金8084.3万；湘财预[2015]138号2016年城乡居民基本养老保险省级缴费一般性转移支付资金488.3万</t>
  </si>
  <si>
    <t xml:space="preserve">      其他财政对社会保险基金的补助</t>
  </si>
  <si>
    <t xml:space="preserve">      其他社会保障和就业支出</t>
  </si>
  <si>
    <t>医疗卫生与计划生育支出</t>
  </si>
  <si>
    <t xml:space="preserve">  医疗卫生与计划生育管理事务</t>
  </si>
  <si>
    <t xml:space="preserve">         卫计局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</si>
  <si>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一般行政管理事务</t>
    </r>
  </si>
  <si>
    <t xml:space="preserve">      其他医疗卫生管理事务支出</t>
  </si>
  <si>
    <t xml:space="preserve">  公立医院</t>
  </si>
  <si>
    <t xml:space="preserve">      综合医院</t>
  </si>
  <si>
    <t xml:space="preserve">      中医医院</t>
  </si>
  <si>
    <t xml:space="preserve">      精神病医院</t>
  </si>
  <si>
    <t xml:space="preserve">      处理医疗欠费</t>
  </si>
  <si>
    <t xml:space="preserve">  基层医疗卫生机构</t>
  </si>
  <si>
    <t xml:space="preserve">      乡镇卫生院</t>
  </si>
  <si>
    <t xml:space="preserve">      其他基层医疗卫生机构支出</t>
  </si>
  <si>
    <r>
      <rPr>
        <sz val="10"/>
        <rFont val="宋体"/>
        <charset val="134"/>
      </rPr>
      <t>湘财社指[2015]114号2016年基层医疗卫生机构实施基本药物制度中央财政补助资金320.2万；湘财社指[2015]115号2016年村卫生室实施基本药物制度中央财政补助资金134万；</t>
    </r>
    <r>
      <rPr>
        <sz val="10"/>
        <color indexed="10"/>
        <rFont val="宋体"/>
        <charset val="134"/>
      </rPr>
      <t>(省级固定结算)湘财预[2011]126号（2012公共卫生与基层医疗卫生事业单位绩效工资转移支付资金）304.9万（中央补助153万、省级补助151.9万;其中汨罗292.8万、屈原区12.1万)</t>
    </r>
  </si>
  <si>
    <t xml:space="preserve">  公共卫生</t>
  </si>
  <si>
    <t xml:space="preserve">      疾病预防控制机构</t>
  </si>
  <si>
    <t xml:space="preserve">          血防</t>
  </si>
  <si>
    <t xml:space="preserve">          疾控中心</t>
  </si>
  <si>
    <t xml:space="preserve">      卫生监督机构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</si>
  <si>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</si>
  <si>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</si>
  <si>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</si>
  <si>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其他公共卫生支出</t>
  </si>
  <si>
    <t xml:space="preserve">   中医药</t>
  </si>
  <si>
    <t xml:space="preserve">      中医（民族医）药专项</t>
  </si>
  <si>
    <t xml:space="preserve">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</si>
  <si>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</si>
  <si>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</si>
  <si>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</si>
  <si>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食品和药品监督管理事务</t>
  </si>
  <si>
    <t xml:space="preserve">     行政运行</t>
  </si>
  <si>
    <t xml:space="preserve">     一般行政管理事务</t>
  </si>
  <si>
    <t xml:space="preserve">     药品事务</t>
  </si>
  <si>
    <t>湘财社指[2015]113号中央补助地方药监部门公共卫生专项经费5.56万</t>
  </si>
  <si>
    <t xml:space="preserve">     食品安全事务</t>
  </si>
  <si>
    <t xml:space="preserve">     其他食品和药品监督管理事务支出</t>
  </si>
  <si>
    <t>湘财社指[2015]113号中央补助地方药监部门公共卫生专项经费5万</t>
  </si>
  <si>
    <t>财政对基本医疗保险基金的补助</t>
  </si>
  <si>
    <t xml:space="preserve">      财政对城镇职工基本医疗保险基金的补助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</si>
  <si>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财政对城乡居民基本医疗保险基金的补助</t>
    </r>
  </si>
  <si>
    <t xml:space="preserve">      财政对新型农村合作医疗基金的补助</t>
  </si>
  <si>
    <t>医疗救助</t>
  </si>
  <si>
    <t>优抚对象医疗</t>
  </si>
  <si>
    <t>节能环保支出</t>
  </si>
  <si>
    <t xml:space="preserve">  环境保护管理事务</t>
  </si>
  <si>
    <t xml:space="preserve">      其他环境保护管理事务支出</t>
  </si>
  <si>
    <t xml:space="preserve">  环境监测与监察</t>
  </si>
  <si>
    <t xml:space="preserve">      其他环境监测与监察支出</t>
  </si>
  <si>
    <t xml:space="preserve">  污染防治</t>
  </si>
  <si>
    <t xml:space="preserve">      大气</t>
  </si>
  <si>
    <t xml:space="preserve">      排污费安排的支出</t>
  </si>
  <si>
    <t xml:space="preserve">      其他污染防治支出</t>
  </si>
  <si>
    <t xml:space="preserve">  自然生态保护     </t>
  </si>
  <si>
    <t xml:space="preserve">      农村环境保护     </t>
  </si>
  <si>
    <t xml:space="preserve">      退耕现金</t>
  </si>
  <si>
    <t>湘财农指[2015]266号2016年完善退耕还林政策补助资金961.69万</t>
  </si>
  <si>
    <t xml:space="preserve">      其他退耕还林支出</t>
  </si>
  <si>
    <t xml:space="preserve">  能源节约利用    </t>
  </si>
  <si>
    <t xml:space="preserve">      减排专项支出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</si>
  <si>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其他污染减排支出</t>
    </r>
  </si>
  <si>
    <t xml:space="preserve">      其他能源管理事务支出</t>
  </si>
  <si>
    <t xml:space="preserve">  其他节能环保支出</t>
  </si>
  <si>
    <t>城乡社区支出</t>
  </si>
  <si>
    <t xml:space="preserve">  城乡社区管理事务</t>
  </si>
  <si>
    <t xml:space="preserve">          城镇办</t>
  </si>
  <si>
    <t xml:space="preserve">          城建资金中心</t>
  </si>
  <si>
    <t xml:space="preserve">          住建局系统</t>
  </si>
  <si>
    <t xml:space="preserve">          规划局</t>
  </si>
  <si>
    <t xml:space="preserve">          房产局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</si>
  <si>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城管执法</t>
    </r>
  </si>
  <si>
    <t xml:space="preserve">      国家重点风景区规划与保护</t>
  </si>
  <si>
    <t xml:space="preserve">      其他城乡社区管理事务支出</t>
  </si>
  <si>
    <t xml:space="preserve">  城乡社区规划与管理</t>
  </si>
  <si>
    <t xml:space="preserve">  其他城乡社区公共设施支出</t>
  </si>
  <si>
    <t xml:space="preserve">  城乡社区环境卫生</t>
  </si>
  <si>
    <t xml:space="preserve">  建设市场管理与监督</t>
  </si>
  <si>
    <t xml:space="preserve">  其他城乡社区支出</t>
  </si>
  <si>
    <t>农林水支出</t>
  </si>
  <si>
    <t xml:space="preserve">  农业</t>
  </si>
  <si>
    <t xml:space="preserve">          扶贫办</t>
  </si>
  <si>
    <t xml:space="preserve">          经管局</t>
  </si>
  <si>
    <t xml:space="preserve">          农业局</t>
  </si>
  <si>
    <t xml:space="preserve">          畜牧局</t>
  </si>
  <si>
    <t xml:space="preserve">          农机局</t>
  </si>
  <si>
    <t xml:space="preserve">          能源局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</si>
  <si>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科技转化与推广服务</t>
    </r>
  </si>
  <si>
    <t>湘财农指[2015]271号2016年早稻专业化集中育秧专项资金340万</t>
  </si>
  <si>
    <t xml:space="preserve">      病虫害控制</t>
  </si>
  <si>
    <t>湘财农指[2015]264号2016年重大农作物病虫害防治专项资金26万</t>
  </si>
  <si>
    <t xml:space="preserve">      农产品质量安全</t>
  </si>
  <si>
    <t xml:space="preserve">      执法监管</t>
  </si>
  <si>
    <t>湘财农指[2015]288号2016年农作物种子安全专项资金5万</t>
  </si>
  <si>
    <t xml:space="preserve">      防灾救灾</t>
  </si>
  <si>
    <t xml:space="preserve">      农业生产支持补贴</t>
  </si>
  <si>
    <t>湘财农指[2015]220号2016年农机购置补贴资金1800万</t>
  </si>
  <si>
    <t xml:space="preserve">      农业组织化与产业化经营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</si>
  <si>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农产品加工与促销</t>
    </r>
  </si>
  <si>
    <t xml:space="preserve">      农村公益事业</t>
  </si>
  <si>
    <t>湘财农指[2015]289号2016年省级农村能源专项资金15万</t>
  </si>
  <si>
    <t xml:space="preserve">      农业资源保护修复与利用</t>
  </si>
  <si>
    <t xml:space="preserve">      农村道路建设</t>
  </si>
  <si>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成品油价格改革对渔业的补贴</t>
    </r>
  </si>
  <si>
    <t xml:space="preserve">      对高校毕业生到基层任职补助</t>
  </si>
  <si>
    <t xml:space="preserve">      其他农业支出</t>
  </si>
  <si>
    <t>湘财预[2014]173号2015年革命老区转移支付资金627万；湘财农指[2015]214号2016年中央农业支持保护补贴资金6904.66万</t>
  </si>
  <si>
    <t xml:space="preserve">  林业</t>
  </si>
  <si>
    <t xml:space="preserve">         林业局</t>
  </si>
  <si>
    <t xml:space="preserve">         林业公安分局</t>
  </si>
  <si>
    <t xml:space="preserve">      森林培育</t>
  </si>
  <si>
    <t xml:space="preserve">      林业技术推广</t>
  </si>
  <si>
    <t xml:space="preserve">      森林生态效益补偿</t>
  </si>
  <si>
    <t>湘财农指[2015]216号2016年省级财政森林生态效益补偿基金管护补助资金119.37万；湘财农指[2015]307号2016年省中央财政森林生态效益补偿基金管护补助资金1243.69万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</si>
  <si>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动植物保护</t>
    </r>
  </si>
  <si>
    <t xml:space="preserve">      湿地保护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</si>
  <si>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林业执法与监督</t>
    </r>
  </si>
  <si>
    <t xml:space="preserve">      林业产业化</t>
  </si>
  <si>
    <t xml:space="preserve">      成品油价格改革对林业的补贴</t>
  </si>
  <si>
    <t xml:space="preserve">      林业防灾减灾</t>
  </si>
  <si>
    <t xml:space="preserve">      其他林业支出</t>
  </si>
  <si>
    <t xml:space="preserve">  水利</t>
  </si>
  <si>
    <t xml:space="preserve">          水利局</t>
  </si>
  <si>
    <t xml:space="preserve">          水利基金办</t>
  </si>
  <si>
    <t xml:space="preserve">      水利行业业务管理</t>
  </si>
  <si>
    <t xml:space="preserve">      水土保持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</si>
  <si>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水资源节约管理与保护</t>
    </r>
  </si>
  <si>
    <t xml:space="preserve">      防汛</t>
  </si>
  <si>
    <t>湘财农指[2015]225号2016年山洪灾害防治项目资金7万</t>
  </si>
  <si>
    <t xml:space="preserve">      农田水利</t>
  </si>
  <si>
    <t xml:space="preserve">       大中型水库移民后期扶持专项支出</t>
  </si>
  <si>
    <t xml:space="preserve">      水资源费安排的支出</t>
  </si>
  <si>
    <t xml:space="preserve">      砂石资源费支出</t>
  </si>
  <si>
    <t xml:space="preserve">      水利建设移民支出</t>
  </si>
  <si>
    <t xml:space="preserve">      其他水利支出</t>
  </si>
  <si>
    <t>湘财综指[2015]90号2016年移民工作经费补助</t>
  </si>
  <si>
    <t xml:space="preserve">  扶贫</t>
  </si>
  <si>
    <t xml:space="preserve">      农村基础设施建设</t>
  </si>
  <si>
    <t xml:space="preserve">      生产发展</t>
  </si>
  <si>
    <t xml:space="preserve">      其他扶贫支出</t>
  </si>
  <si>
    <t>湘财预[2015]144号2016年财政扶贫资金（发展资金）259万</t>
  </si>
  <si>
    <t xml:space="preserve">      土地治理</t>
  </si>
  <si>
    <t>湘财农综指[2015]12号2016年第一批农业综合开发土地治理项目中央和省级财政资金1407万</t>
  </si>
  <si>
    <t xml:space="preserve">      产业化经营</t>
  </si>
  <si>
    <t>湘财农综指[2015]13号2016年农业综合开发产业化经营项目财政补助资金250万</t>
  </si>
  <si>
    <t xml:space="preserve">      其他农业综合开发支出</t>
  </si>
  <si>
    <t xml:space="preserve">      对村级一事一议的补助</t>
  </si>
  <si>
    <t>湘财预[2015]130号村级公益事业建设一事一议财政奖补资金1278万</t>
  </si>
  <si>
    <t xml:space="preserve">      对村民委员会和村党支部的补助</t>
  </si>
  <si>
    <t>（省级固定结算）湘财预[2011]76号(2012年社区运转补助资金)116万(其中汨罗104万、屈原区12万）</t>
  </si>
  <si>
    <t xml:space="preserve">      对村集体经济组织的补助</t>
  </si>
  <si>
    <t xml:space="preserve">      其他农村综合改革支出</t>
  </si>
  <si>
    <t xml:space="preserve">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</si>
  <si>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</si>
  <si>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</si>
  <si>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</si>
  <si>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</si>
  <si>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>湘财金指[2015]28号2016年度小额担保贷款贴息资金300万</t>
  </si>
  <si>
    <t xml:space="preserve">  目标价格补贴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</si>
  <si>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棉花目标价格补贴</t>
    </r>
  </si>
  <si>
    <t xml:space="preserve">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</si>
  <si>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</si>
  <si>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</si>
  <si>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</si>
  <si>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公路水路运输</t>
  </si>
  <si>
    <t xml:space="preserve">          交通局系统</t>
  </si>
  <si>
    <t xml:space="preserve">      公路新建</t>
  </si>
  <si>
    <t xml:space="preserve">      公路养护</t>
  </si>
  <si>
    <t xml:space="preserve">       取消政府还贷二级公路收费专项支出</t>
  </si>
  <si>
    <t xml:space="preserve">      其他公路水路运输支出</t>
  </si>
  <si>
    <t>湘财预[2015]179号2016年成品油税费改革转移支付资金1056万</t>
  </si>
  <si>
    <t xml:space="preserve">  铁路运输</t>
  </si>
  <si>
    <t xml:space="preserve">      其他铁路运输支出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</si>
  <si>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</si>
  <si>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</si>
  <si>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</si>
  <si>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</si>
  <si>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邮政业支出</t>
  </si>
  <si>
    <t xml:space="preserve">      邮政普通服务与特殊服务</t>
  </si>
  <si>
    <t xml:space="preserve">      车辆购置税用于农村公路建设支出</t>
  </si>
  <si>
    <t xml:space="preserve">  其他交通运输支出</t>
  </si>
  <si>
    <t xml:space="preserve">      其他交通运输支出</t>
  </si>
  <si>
    <t>资源勘探电力信息等支出</t>
  </si>
  <si>
    <t xml:space="preserve">  制造业</t>
  </si>
  <si>
    <t xml:space="preserve">        通信设备、计算机及其他电子设备制造业</t>
  </si>
  <si>
    <t xml:space="preserve">      其他制造业支出</t>
  </si>
  <si>
    <t xml:space="preserve">  工业和信息产业监管</t>
  </si>
  <si>
    <t xml:space="preserve">      工业和信息产业支持</t>
  </si>
  <si>
    <t xml:space="preserve">      其他工业和信息产业监管支出</t>
  </si>
  <si>
    <t xml:space="preserve">  安全生产监管</t>
  </si>
  <si>
    <t xml:space="preserve">      其他安全生产监管支出</t>
  </si>
  <si>
    <t xml:space="preserve">  支持中小企业发展和管理支出</t>
  </si>
  <si>
    <t xml:space="preserve">      科技型中小企业技术创新基金</t>
  </si>
  <si>
    <t xml:space="preserve">      中小企业发展专项</t>
  </si>
  <si>
    <t xml:space="preserve">       其他支持中小企业发展和管理支出</t>
  </si>
  <si>
    <t xml:space="preserve">  其他资源勘探信息等支出</t>
  </si>
  <si>
    <t xml:space="preserve">      技术改造支出</t>
  </si>
  <si>
    <t xml:space="preserve">        其他资源勘探信息等支出</t>
  </si>
  <si>
    <t>湘财建指[2015]498号2016年“135”工程奖补资金330万；湘财企指[2015]122号2016年有关专项补助10万</t>
  </si>
  <si>
    <t>商业服务业等支出</t>
  </si>
  <si>
    <t xml:space="preserve">  商业流通事务</t>
  </si>
  <si>
    <t xml:space="preserve">          供销社</t>
  </si>
  <si>
    <t xml:space="preserve">          商业总公司</t>
  </si>
  <si>
    <t xml:space="preserve">      其他商业流通事务支出</t>
  </si>
  <si>
    <t xml:space="preserve">  旅游业管理与服务支出</t>
  </si>
  <si>
    <t xml:space="preserve">      其他旅游业管理与服务支出</t>
  </si>
  <si>
    <t xml:space="preserve">  涉外发展服务支出</t>
  </si>
  <si>
    <t xml:space="preserve">      其他涉外发展服务支出</t>
  </si>
  <si>
    <t>湘财外指[2015]127号2016年中央外经贸发展专项资金20万</t>
  </si>
  <si>
    <t xml:space="preserve">  其他商业服务业等支出</t>
  </si>
  <si>
    <t>金融支出</t>
  </si>
  <si>
    <t xml:space="preserve">  金融部门行政支出</t>
  </si>
  <si>
    <t xml:space="preserve">  金融部门监管支出</t>
  </si>
  <si>
    <t xml:space="preserve">      金融部门其他监管支出</t>
  </si>
  <si>
    <t xml:space="preserve">  其他金融支出</t>
  </si>
  <si>
    <t xml:space="preserve">      其他金融支出</t>
  </si>
  <si>
    <t>国土海洋气象等支出</t>
  </si>
  <si>
    <t xml:space="preserve">  国土资源事务</t>
  </si>
  <si>
    <t xml:space="preserve">       行政运行（国土）</t>
  </si>
  <si>
    <t xml:space="preserve">          国土局</t>
  </si>
  <si>
    <t xml:space="preserve">          乡镇国土所</t>
  </si>
  <si>
    <t xml:space="preserve">       国土资源规划及管理</t>
  </si>
  <si>
    <t xml:space="preserve">       土地资源调查</t>
  </si>
  <si>
    <t xml:space="preserve">       土地资源利用与保护</t>
  </si>
  <si>
    <t xml:space="preserve">       国土资源调查</t>
  </si>
  <si>
    <t xml:space="preserve">       国土整治</t>
  </si>
  <si>
    <t xml:space="preserve">       地质灾害防治</t>
  </si>
  <si>
    <t xml:space="preserve">       其他国土资源事务支出</t>
  </si>
  <si>
    <t xml:space="preserve">  地震事务</t>
  </si>
  <si>
    <t xml:space="preserve">       行政运行（地震）</t>
  </si>
  <si>
    <t xml:space="preserve">       其他地震事务支出</t>
  </si>
  <si>
    <t xml:space="preserve">  气象事务</t>
  </si>
  <si>
    <t xml:space="preserve">       行政运行（气象）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</si>
  <si>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>一般行政管理事务</t>
    </r>
  </si>
  <si>
    <t>住房保障支出</t>
  </si>
  <si>
    <t xml:space="preserve">  保障性安居工程支出</t>
  </si>
  <si>
    <t xml:space="preserve">       廉租住房</t>
  </si>
  <si>
    <t xml:space="preserve">       棚户区改造</t>
  </si>
  <si>
    <t>湘财综指[2015]108号中央财政城镇保障性安居工程1664万；湘财综指[2015]114号省级财政城镇保障性安居工程800万</t>
  </si>
  <si>
    <t xml:space="preserve">       农村危房改造</t>
  </si>
  <si>
    <t xml:space="preserve">       其他保障性安居工程支出</t>
  </si>
  <si>
    <t xml:space="preserve">  住房改革支出</t>
  </si>
  <si>
    <t xml:space="preserve">      住房公积金</t>
  </si>
  <si>
    <t xml:space="preserve">      购房补贴</t>
  </si>
  <si>
    <t xml:space="preserve">  城乡社区住宅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</si>
  <si>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公有住房建设和维修改造支出</t>
    </r>
  </si>
  <si>
    <t xml:space="preserve">      其他城乡社区住宅支出</t>
  </si>
  <si>
    <t>粮油物资储备支出</t>
  </si>
  <si>
    <t xml:space="preserve">  粮油事务</t>
  </si>
  <si>
    <t xml:space="preserve">       行政运行（粮油）</t>
  </si>
  <si>
    <t xml:space="preserve">       一般行政管理事务</t>
  </si>
  <si>
    <t xml:space="preserve">       粮食风险基金</t>
  </si>
  <si>
    <t>湘财建指[2015]463号2016年市县粮食风险基金相关支出122.77万</t>
  </si>
  <si>
    <t xml:space="preserve">       其他粮食事务支出</t>
  </si>
  <si>
    <t>湘财综指[2015]89号2016年移民困难扶助金60万</t>
  </si>
  <si>
    <t xml:space="preserve">  物资事务</t>
  </si>
  <si>
    <t xml:space="preserve">       行政运行（物资事务）</t>
  </si>
  <si>
    <t xml:space="preserve">       其他物资事务支出</t>
  </si>
  <si>
    <t xml:space="preserve">  粮油储备</t>
  </si>
  <si>
    <t xml:space="preserve">       储备粮(油)库建设</t>
  </si>
  <si>
    <t>预备费</t>
  </si>
  <si>
    <t>其他支出</t>
  </si>
  <si>
    <t xml:space="preserve">  年初预留</t>
  </si>
  <si>
    <t xml:space="preserve">  其他支出</t>
  </si>
  <si>
    <t xml:space="preserve">  一般性转移支付</t>
  </si>
  <si>
    <t xml:space="preserve">     产粮(油)大县奖励资金支出</t>
  </si>
  <si>
    <t>债务还本支出</t>
  </si>
  <si>
    <t xml:space="preserve">      中央政府国内债务还本支出</t>
  </si>
  <si>
    <t xml:space="preserve">      中央政府国外债务还本支出</t>
  </si>
  <si>
    <t xml:space="preserve">      地方政府一般债务还本支出</t>
  </si>
  <si>
    <t xml:space="preserve">        地方政府一般债券还本支出</t>
  </si>
  <si>
    <t>债务付息支出</t>
  </si>
  <si>
    <t xml:space="preserve">      中央政府国内债务付息支出</t>
  </si>
  <si>
    <t xml:space="preserve">      中央政府国外债务付息支出</t>
  </si>
  <si>
    <t xml:space="preserve">      地方政府一般债务付息支出</t>
  </si>
  <si>
    <t xml:space="preserve">        地方政府一般债券付息支出</t>
  </si>
  <si>
    <t>支出总计</t>
  </si>
  <si>
    <t>2018年汨罗市一般公共预算本级支出表</t>
  </si>
  <si>
    <r>
      <rPr>
        <sz val="11"/>
        <rFont val="宋体"/>
        <charset val="134"/>
      </rPr>
      <t>201</t>
    </r>
    <r>
      <rPr>
        <sz val="11"/>
        <rFont val="宋体"/>
        <charset val="134"/>
      </rPr>
      <t>8</t>
    </r>
    <r>
      <rPr>
        <sz val="11"/>
        <rFont val="宋体"/>
        <charset val="134"/>
      </rPr>
      <t>年年初预算数</t>
    </r>
  </si>
  <si>
    <t>基本支出</t>
  </si>
  <si>
    <t>项目支出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</si>
  <si>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其他行政事业单位离退休支出</t>
    </r>
  </si>
  <si>
    <t xml:space="preserve">      其他公立医院支出</t>
  </si>
  <si>
    <t xml:space="preserve">      精神卫生机构</t>
  </si>
  <si>
    <t xml:space="preserve">      财政对城镇居民基本医疗保险基金的补助</t>
  </si>
  <si>
    <t xml:space="preserve">      水体</t>
  </si>
  <si>
    <t xml:space="preserve">          人防办</t>
  </si>
  <si>
    <t xml:space="preserve">      车辆购置税其他支出</t>
  </si>
  <si>
    <t>2018年汨罗市一般公共预算本级基本支出表</t>
  </si>
  <si>
    <t>经济分类科目</t>
  </si>
  <si>
    <r>
      <rPr>
        <b/>
        <sz val="12"/>
        <rFont val="宋体"/>
        <charset val="134"/>
      </rPr>
      <t>201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年基本支出</t>
    </r>
  </si>
  <si>
    <t>科目编码</t>
  </si>
  <si>
    <t>合计</t>
  </si>
  <si>
    <t>人员经费</t>
  </si>
  <si>
    <t>公用经费</t>
  </si>
  <si>
    <t>工资福利支出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</si>
  <si>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基本工资</t>
    </r>
  </si>
  <si>
    <t xml:space="preserve">  津贴补贴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</si>
  <si>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社会保障缴费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</si>
  <si>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绩效工资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</si>
  <si>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其他工资福利支出</t>
    </r>
  </si>
  <si>
    <t>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</si>
  <si>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办公费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</si>
  <si>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印刷费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</si>
  <si>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咨询费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</si>
  <si>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手续费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</si>
  <si>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水费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</si>
  <si>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电费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</si>
  <si>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邮电费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</si>
  <si>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取暖费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</si>
  <si>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物业管理费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</si>
  <si>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差旅费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</si>
  <si>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因公出国(境)费用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</si>
  <si>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维修(护)费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</si>
  <si>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租赁费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</si>
  <si>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会议费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</si>
  <si>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</si>
  <si>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公务接待费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</si>
  <si>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专用材料费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</si>
  <si>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劳务费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</si>
  <si>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委托业务费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</si>
  <si>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工会经费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</si>
  <si>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福利费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</si>
  <si>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公务用车运行维护费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</si>
  <si>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其他交通费用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</si>
  <si>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其他一般商品和服务支出</t>
    </r>
  </si>
  <si>
    <t>对个人和家庭的补助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</si>
  <si>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离休费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</si>
  <si>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退休费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</si>
  <si>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抚恤金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</si>
  <si>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生活补贴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</si>
  <si>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医疗费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</si>
  <si>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奖励金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</si>
  <si>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住房公积金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</si>
  <si>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其他对个人和家庭的补助</t>
    </r>
  </si>
  <si>
    <t>其他资本性支出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</si>
  <si>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办公设备购置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</si>
  <si>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专用设备购置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</si>
  <si>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信息网络及软件购置更新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</si>
  <si>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其他资本性支出</t>
    </r>
  </si>
  <si>
    <t>合     计</t>
  </si>
  <si>
    <t>2018年汨罗市政府性基金收入表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</si>
  <si>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</si>
  <si>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t>一、农网还贷资金收入</t>
  </si>
  <si>
    <t>二、海南省高等级公路车辆通行附加费收入</t>
  </si>
  <si>
    <t>三、港口建设费收入</t>
  </si>
  <si>
    <t>四、新型墙体材料专项基金收入</t>
  </si>
  <si>
    <t>五、国家电影事业发展专项资金收入</t>
  </si>
  <si>
    <t>六、城市公用事业附加收入</t>
  </si>
  <si>
    <t>七、国有土地收益基金收入</t>
  </si>
  <si>
    <t>八、农业土地开发资金收入</t>
  </si>
  <si>
    <t>九、国有土地使用权出让收入</t>
  </si>
  <si>
    <t>十、大中型水库库区基金收入</t>
  </si>
  <si>
    <t>十一、彩票公益金收入</t>
  </si>
  <si>
    <t>十二、城市基础设施配套费收入</t>
  </si>
  <si>
    <t>十三、小型水库移民扶助基金收入</t>
  </si>
  <si>
    <t>十四、国家重大水利工程建设基金收入</t>
  </si>
  <si>
    <t>十五、车辆通行费</t>
  </si>
  <si>
    <t>十六、污水处理费收入</t>
  </si>
  <si>
    <t>十七、彩票发行机构和彩票销售机构的业务费用</t>
  </si>
  <si>
    <t>十八、其他政府性基金收入</t>
  </si>
  <si>
    <t>十九、彩票发行机构和彩票销售机构的业务费用</t>
  </si>
  <si>
    <t>二十、其他政府性基金收入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</si>
  <si>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</si>
  <si>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</si>
  <si>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</si>
  <si>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</si>
  <si>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</si>
  <si>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</si>
  <si>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</si>
  <si>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</si>
  <si>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</si>
  <si>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</si>
  <si>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2018年汨罗市政府性基金支出表</t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</si>
  <si>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</si>
  <si>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t>一、文化体育与传媒支出</t>
  </si>
  <si>
    <t xml:space="preserve">    国家电影事业发展专项资金及对应专项债务收入安排的支出</t>
  </si>
  <si>
    <t>二、社会保障和就业支出</t>
  </si>
  <si>
    <t xml:space="preserve">    大中型水库移民后期扶持基金支出</t>
  </si>
  <si>
    <t xml:space="preserve">    小型水库移民扶助基金及对应专项债务收入安排的支出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</si>
  <si>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</si>
  <si>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</si>
  <si>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</si>
  <si>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</si>
  <si>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</si>
  <si>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</si>
  <si>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</si>
  <si>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</si>
  <si>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</si>
  <si>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</si>
  <si>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</si>
  <si>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</si>
  <si>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大中型水库库区基金及对应债务专著收入安排的支出</t>
  </si>
  <si>
    <t xml:space="preserve">    三峡水库库区基金支出</t>
  </si>
  <si>
    <t xml:space="preserve">    国家重大水利工程建设基金及对应专项债务收入安排的支出</t>
  </si>
  <si>
    <t>六、交通运输支出</t>
  </si>
  <si>
    <t xml:space="preserve">    海南省高等级公路车辆通行附加费及对应专项债务收入安排的支出</t>
  </si>
  <si>
    <t xml:space="preserve">    车辆通行费及对应专项债务收入安排的支出</t>
  </si>
  <si>
    <t xml:space="preserve">    港口建设费及对应债务收入安排的支出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</si>
  <si>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</si>
  <si>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</si>
  <si>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</si>
  <si>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>七、资源勘探信息等支出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</si>
  <si>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</si>
  <si>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</si>
  <si>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</si>
  <si>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>八、商业服务业等支出</t>
  </si>
  <si>
    <t xml:space="preserve">    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</si>
  <si>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</si>
  <si>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</si>
  <si>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</si>
  <si>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彩票公益金及对应专项债务收入安排的支出</t>
  </si>
  <si>
    <t>十、债务付息支出</t>
  </si>
  <si>
    <t>十一、债务发行费用支出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</si>
  <si>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</si>
  <si>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</si>
  <si>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</si>
  <si>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</si>
  <si>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</si>
  <si>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</si>
  <si>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</si>
  <si>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</si>
  <si>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</si>
  <si>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2018年汨罗市政府性基金转移支付表</t>
  </si>
  <si>
    <t>项目</t>
  </si>
  <si>
    <t>政府性基金上级补助收入</t>
  </si>
  <si>
    <t>2018年汨罗市国有资本经营预算收入表</t>
  </si>
  <si>
    <t>收    入</t>
  </si>
  <si>
    <t>备  注</t>
  </si>
  <si>
    <t>一、利润收入</t>
  </si>
  <si>
    <t>二、其他国有资本经营预算收入</t>
  </si>
  <si>
    <t>本年收入合计</t>
  </si>
  <si>
    <t>2018年汨罗市国有资本经营预算支出表</t>
  </si>
  <si>
    <t>支    出</t>
  </si>
  <si>
    <t>一、解决历史遗留问题及改革成本支出</t>
  </si>
  <si>
    <t>二、国有企业资本金注入</t>
  </si>
  <si>
    <t>1、国有经济结构调整支出</t>
  </si>
  <si>
    <t>2、支持科技进步支出</t>
  </si>
  <si>
    <t>3、其他国有企业资本金注入</t>
  </si>
  <si>
    <t>三、其他国有资本经营预算支出</t>
  </si>
  <si>
    <t>本年支出合计</t>
  </si>
  <si>
    <t>调出资金</t>
  </si>
  <si>
    <t>结转下年</t>
  </si>
  <si>
    <t>2018年汨罗市社会保险基金收入表</t>
  </si>
  <si>
    <t>收   入</t>
  </si>
  <si>
    <t>一、企业职工基本养老保险基金</t>
  </si>
  <si>
    <t>由省级统筹，本级不做</t>
  </si>
  <si>
    <t>二、城乡居民基本养老保险基金</t>
  </si>
  <si>
    <t>三、机关事业单位基本养老保险基金</t>
  </si>
  <si>
    <t>从2017年起正式编制预算</t>
  </si>
  <si>
    <t>四、城镇职工基本医疗保险基金</t>
  </si>
  <si>
    <t>五、城乡居民基本医疗保险基金</t>
  </si>
  <si>
    <t>六、工伤保险基金</t>
  </si>
  <si>
    <t>七、失业保险基金</t>
  </si>
  <si>
    <t>八、生育保险基金</t>
  </si>
  <si>
    <t>本年收入小计</t>
  </si>
  <si>
    <t>上年结余</t>
  </si>
  <si>
    <t>2018年社会保险基金支出表</t>
  </si>
  <si>
    <t>本年支出小计</t>
  </si>
  <si>
    <t>年末滚存结余</t>
  </si>
  <si>
    <t>2018年汨罗市一般公共预算税收返还和转移支付表</t>
  </si>
  <si>
    <t xml:space="preserve"> 上级补助收入</t>
  </si>
  <si>
    <t>（一）返还性收入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</si>
  <si>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</si>
  <si>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</si>
  <si>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</si>
  <si>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</si>
  <si>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</si>
  <si>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 xml:space="preserve">      其他返还性收入</t>
  </si>
  <si>
    <t>（二）一般性转移支付收入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</si>
  <si>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</si>
  <si>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</si>
  <si>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</si>
  <si>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</si>
  <si>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</si>
  <si>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</si>
  <si>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</si>
  <si>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</si>
  <si>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</si>
  <si>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</si>
  <si>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城乡居民基本医疗保险转移支付收入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</si>
  <si>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</si>
  <si>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</si>
  <si>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</si>
  <si>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</si>
  <si>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</si>
  <si>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</si>
  <si>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</si>
  <si>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贫困地区转移支付收入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</si>
  <si>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</si>
  <si>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</si>
  <si>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</si>
  <si>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</si>
  <si>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</si>
  <si>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</si>
  <si>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</si>
  <si>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</si>
  <si>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卫生健康共同财政事权转移支付收入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</si>
  <si>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</si>
  <si>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</si>
  <si>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</si>
  <si>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</si>
  <si>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</si>
  <si>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</si>
  <si>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</si>
  <si>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</si>
  <si>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</si>
  <si>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</si>
  <si>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其他共同财政事权转移支付收入</t>
  </si>
  <si>
    <t xml:space="preserve">      其他一般性转移支付收入</t>
  </si>
  <si>
    <t>（三）专项转移支付收入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</si>
  <si>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</si>
  <si>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</si>
  <si>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</si>
  <si>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</si>
  <si>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</si>
  <si>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</si>
  <si>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</si>
  <si>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</si>
  <si>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</si>
  <si>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</si>
  <si>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</si>
  <si>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</si>
  <si>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</si>
  <si>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</si>
  <si>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</si>
  <si>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</si>
  <si>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</si>
  <si>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</si>
  <si>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</si>
  <si>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其他收入</t>
  </si>
  <si>
    <t>2018年汨罗市“三公”经费汇总预算表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</si>
  <si>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         </t>
    </r>
    <r>
      <rPr>
        <b/>
        <sz val="12"/>
        <rFont val="宋体"/>
        <charset val="134"/>
      </rPr>
      <t>目</t>
    </r>
  </si>
  <si>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     </t>
    </r>
    <r>
      <rPr>
        <b/>
        <sz val="12"/>
        <rFont val="宋体"/>
        <charset val="134"/>
      </rPr>
      <t>注</t>
    </r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</si>
  <si>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计</t>
    </r>
  </si>
  <si>
    <r>
      <rPr>
        <sz val="12"/>
        <rFont val="Times New Roman"/>
        <charset val="134"/>
      </rPr>
      <t>1</t>
    </r>
    <r>
      <rPr>
        <sz val="12"/>
        <rFont val="宋体"/>
        <charset val="134"/>
      </rPr>
      <t>、因公出国（境）费</t>
    </r>
  </si>
  <si>
    <r>
      <rPr>
        <sz val="12"/>
        <rFont val="Times New Roman"/>
        <charset val="134"/>
      </rPr>
      <t>2</t>
    </r>
    <r>
      <rPr>
        <sz val="12"/>
        <rFont val="宋体"/>
        <charset val="134"/>
      </rPr>
      <t>、公务接待费</t>
    </r>
  </si>
  <si>
    <r>
      <rPr>
        <sz val="12"/>
        <rFont val="Times New Roman"/>
        <charset val="134"/>
      </rPr>
      <t>3</t>
    </r>
    <r>
      <rPr>
        <sz val="12"/>
        <rFont val="宋体"/>
        <charset val="134"/>
      </rPr>
      <t>、公务用车费</t>
    </r>
  </si>
  <si>
    <r>
      <rPr>
        <sz val="12"/>
        <rFont val="宋体"/>
        <charset val="134"/>
      </rPr>
      <t>其中：（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）公务用车运行维护费</t>
    </r>
  </si>
  <si>
    <r>
      <rPr>
        <sz val="12"/>
        <rFont val="Times New Roman"/>
        <charset val="134"/>
      </rPr>
      <t xml:space="preserve">            </t>
    </r>
    <r>
      <rPr>
        <sz val="12"/>
        <rFont val="宋体"/>
        <charset val="134"/>
      </rPr>
      <t>（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）公务用车购置费</t>
    </r>
  </si>
  <si>
    <t>说明：本表“三公”经费预算数为全市汇总预算数。</t>
  </si>
  <si>
    <t>2018年度汨罗市一般债务限额和余额情况表</t>
  </si>
  <si>
    <t>金额单位：亿元</t>
  </si>
  <si>
    <t>金额</t>
  </si>
  <si>
    <t>备注</t>
  </si>
  <si>
    <t>上年末地方政府债务余额</t>
  </si>
  <si>
    <t>2017年末</t>
  </si>
  <si>
    <t>本年地方政府债务限额</t>
  </si>
  <si>
    <t>2018年限额</t>
  </si>
  <si>
    <t>年末地方政府债务余额</t>
  </si>
  <si>
    <t>2018年余额</t>
  </si>
  <si>
    <t>2018年度汨罗市专项债务限额和余额情况表</t>
  </si>
</sst>
</file>

<file path=xl/styles.xml><?xml version="1.0" encoding="utf-8"?>
<styleSheet xmlns="http://schemas.openxmlformats.org/spreadsheetml/2006/main">
  <numFmts count="17">
    <numFmt numFmtId="176" formatCode="_(&quot;$&quot;* #,##0.0_);_(&quot;$&quot;* \(#,##0.0\);_(&quot;$&quot;* &quot;-&quot;??_);_(@_)"/>
    <numFmt numFmtId="177" formatCode="0;_"/>
    <numFmt numFmtId="178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9" formatCode="mmm\ dd\,\ yy"/>
    <numFmt numFmtId="180" formatCode="_(&quot;$&quot;* #,##0_);_(&quot;$&quot;* \(#,##0\);_(&quot;$&quot;* &quot;-&quot;??_);_(@_)"/>
    <numFmt numFmtId="181" formatCode="mm/dd/yy_)"/>
    <numFmt numFmtId="182" formatCode="0.0_);[Red]\(0.0\)"/>
    <numFmt numFmtId="183" formatCode="#,##0_ "/>
    <numFmt numFmtId="184" formatCode="0.0_ "/>
    <numFmt numFmtId="185" formatCode="0_);[Red]\(0\)"/>
    <numFmt numFmtId="186" formatCode="0_ ;[Red]\-0\ "/>
    <numFmt numFmtId="187" formatCode="0.00_ "/>
    <numFmt numFmtId="188" formatCode="0.0"/>
  </numFmts>
  <fonts count="66"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4"/>
      <name val="黑体"/>
      <charset val="134"/>
    </font>
    <font>
      <b/>
      <sz val="22"/>
      <name val="宋体"/>
      <charset val="134"/>
      <scheme val="major"/>
    </font>
    <font>
      <sz val="12"/>
      <name val="Times New Roman"/>
      <charset val="134"/>
    </font>
    <font>
      <b/>
      <sz val="12"/>
      <name val="Times New Roman"/>
      <charset val="134"/>
    </font>
    <font>
      <b/>
      <sz val="14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22"/>
      <color indexed="8"/>
      <name val="宋体"/>
      <charset val="134"/>
      <scheme val="major"/>
    </font>
    <font>
      <sz val="11"/>
      <color indexed="8"/>
      <name val="仿宋"/>
      <charset val="134"/>
    </font>
    <font>
      <sz val="11"/>
      <name val="宋体"/>
      <charset val="134"/>
    </font>
    <font>
      <sz val="11"/>
      <name val="仿宋_GB2312"/>
      <charset val="134"/>
    </font>
    <font>
      <sz val="14"/>
      <color indexed="8"/>
      <name val="仿宋"/>
      <charset val="134"/>
    </font>
    <font>
      <b/>
      <sz val="16"/>
      <name val="黑体"/>
      <charset val="134"/>
    </font>
    <font>
      <sz val="9"/>
      <name val="宋体"/>
      <charset val="134"/>
    </font>
    <font>
      <b/>
      <sz val="14"/>
      <name val="宋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0.5"/>
      <name val="宋体"/>
      <charset val="134"/>
    </font>
    <font>
      <sz val="10"/>
      <name val="Times New Roman"/>
      <charset val="134"/>
    </font>
    <font>
      <b/>
      <sz val="14"/>
      <name val="宋体"/>
      <charset val="134"/>
      <scheme val="major"/>
    </font>
    <font>
      <b/>
      <sz val="10"/>
      <name val="Times New Roman"/>
      <charset val="134"/>
    </font>
    <font>
      <sz val="12"/>
      <color indexed="1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20"/>
      <name val="仿宋_GB2312"/>
      <charset val="134"/>
    </font>
    <font>
      <sz val="12"/>
      <color indexed="17"/>
      <name val="仿宋_GB2312"/>
      <charset val="134"/>
    </font>
    <font>
      <sz val="8"/>
      <name val="Arial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b/>
      <sz val="11"/>
      <color rgb="FFFA7D00"/>
      <name val="宋体"/>
      <charset val="0"/>
      <scheme val="minor"/>
    </font>
    <font>
      <sz val="11"/>
      <name val="蹈框"/>
      <charset val="134"/>
    </font>
    <font>
      <b/>
      <i/>
      <sz val="16"/>
      <name val="Helv"/>
      <charset val="134"/>
    </font>
    <font>
      <sz val="10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9">
    <xf numFmtId="0" fontId="0" fillId="0" borderId="0"/>
    <xf numFmtId="10" fontId="54" fillId="2" borderId="1" applyNumberFormat="0" applyBorder="0" applyAlignment="0" applyProtection="0"/>
    <xf numFmtId="42" fontId="35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5" fillId="13" borderId="13" applyNumberFormat="0" applyFont="0" applyAlignment="0" applyProtection="0">
      <alignment vertical="center"/>
    </xf>
    <xf numFmtId="0" fontId="23" fillId="0" borderId="0"/>
    <xf numFmtId="0" fontId="39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9" fillId="0" borderId="0">
      <alignment vertical="top"/>
    </xf>
    <xf numFmtId="0" fontId="36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1" fillId="10" borderId="11" applyNumberFormat="0" applyAlignment="0" applyProtection="0">
      <alignment vertical="center"/>
    </xf>
    <xf numFmtId="0" fontId="60" fillId="10" borderId="16" applyNumberFormat="0" applyAlignment="0" applyProtection="0">
      <alignment vertical="center"/>
    </xf>
    <xf numFmtId="0" fontId="50" fillId="27" borderId="17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8" fillId="0" borderId="18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10" fontId="23" fillId="0" borderId="0" applyFont="0" applyFill="0" applyBorder="0" applyAlignment="0" applyProtection="0"/>
    <xf numFmtId="0" fontId="34" fillId="3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41" fontId="9" fillId="0" borderId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8" fillId="0" borderId="0"/>
    <xf numFmtId="0" fontId="34" fillId="36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9" fillId="0" borderId="0"/>
    <xf numFmtId="0" fontId="34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0" borderId="0"/>
    <xf numFmtId="0" fontId="23" fillId="0" borderId="0"/>
    <xf numFmtId="0" fontId="23" fillId="0" borderId="0"/>
    <xf numFmtId="0" fontId="23" fillId="0" borderId="0"/>
    <xf numFmtId="38" fontId="54" fillId="32" borderId="0" applyNumberFormat="0" applyBorder="0" applyAlignment="0" applyProtection="0"/>
    <xf numFmtId="0" fontId="62" fillId="0" borderId="0"/>
    <xf numFmtId="0" fontId="52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23" fillId="0" borderId="0"/>
    <xf numFmtId="0" fontId="9" fillId="0" borderId="0"/>
    <xf numFmtId="0" fontId="19" fillId="0" borderId="0"/>
    <xf numFmtId="0" fontId="23" fillId="0" borderId="0"/>
    <xf numFmtId="0" fontId="53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18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28" fillId="0" borderId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1" fillId="0" borderId="0"/>
    <xf numFmtId="0" fontId="23" fillId="0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/>
  </cellStyleXfs>
  <cellXfs count="24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8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justify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 wrapText="1"/>
    </xf>
    <xf numFmtId="1" fontId="12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center"/>
    </xf>
    <xf numFmtId="1" fontId="10" fillId="0" borderId="1" xfId="0" applyNumberFormat="1" applyFont="1" applyFill="1" applyBorder="1" applyAlignment="1" applyProtection="1">
      <alignment horizontal="left" vertical="center"/>
      <protection locked="0"/>
    </xf>
    <xf numFmtId="1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NumberFormat="1" applyFont="1" applyFill="1" applyBorder="1" applyAlignment="1" applyProtection="1">
      <alignment vertical="center"/>
      <protection locked="0"/>
    </xf>
    <xf numFmtId="3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77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2" borderId="1" xfId="1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Border="1" applyAlignment="1">
      <alignment vertical="center"/>
    </xf>
    <xf numFmtId="177" fontId="16" fillId="2" borderId="3" xfId="1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76" applyAlignment="1">
      <alignment vertical="center"/>
    </xf>
    <xf numFmtId="0" fontId="13" fillId="0" borderId="0" xfId="76" applyFont="1" applyAlignment="1">
      <alignment horizontal="center" vertical="center"/>
    </xf>
    <xf numFmtId="0" fontId="9" fillId="0" borderId="2" xfId="76" applyBorder="1" applyAlignment="1">
      <alignment horizontal="right" vertical="center"/>
    </xf>
    <xf numFmtId="0" fontId="17" fillId="0" borderId="1" xfId="76" applyFont="1" applyBorder="1" applyAlignment="1">
      <alignment horizontal="center" vertical="center"/>
    </xf>
    <xf numFmtId="0" fontId="16" fillId="2" borderId="3" xfId="11" applyFont="1" applyFill="1" applyBorder="1" applyAlignment="1">
      <alignment horizontal="left" vertical="center"/>
    </xf>
    <xf numFmtId="0" fontId="9" fillId="0" borderId="1" xfId="76" applyBorder="1" applyAlignment="1">
      <alignment vertical="center"/>
    </xf>
    <xf numFmtId="0" fontId="16" fillId="2" borderId="1" xfId="76" applyNumberFormat="1" applyFont="1" applyFill="1" applyBorder="1" applyAlignment="1" applyProtection="1">
      <alignment horizontal="left" vertical="center" wrapText="1"/>
    </xf>
    <xf numFmtId="0" fontId="16" fillId="2" borderId="4" xfId="11" applyFont="1" applyFill="1" applyBorder="1" applyAlignment="1">
      <alignment horizontal="left" vertical="center"/>
    </xf>
    <xf numFmtId="0" fontId="16" fillId="0" borderId="1" xfId="76" applyNumberFormat="1" applyFont="1" applyFill="1" applyBorder="1" applyAlignment="1" applyProtection="1">
      <alignment horizontal="left" vertical="center" wrapText="1"/>
    </xf>
    <xf numFmtId="0" fontId="16" fillId="2" borderId="1" xfId="11" applyFont="1" applyFill="1" applyBorder="1" applyAlignment="1">
      <alignment horizontal="right" vertical="center"/>
    </xf>
    <xf numFmtId="178" fontId="18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182" fontId="19" fillId="0" borderId="0" xfId="0" applyNumberFormat="1" applyFont="1" applyFill="1" applyBorder="1" applyAlignment="1">
      <alignment horizontal="right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83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 applyProtection="1">
      <alignment vertical="center" wrapText="1"/>
    </xf>
    <xf numFmtId="0" fontId="15" fillId="0" borderId="3" xfId="0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distributed" vertical="center" wrapText="1"/>
    </xf>
    <xf numFmtId="0" fontId="11" fillId="0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1" fontId="1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3" fillId="3" borderId="0" xfId="18" applyFill="1" applyAlignment="1">
      <alignment horizontal="center" vertical="center"/>
    </xf>
    <xf numFmtId="0" fontId="23" fillId="3" borderId="0" xfId="18" applyFont="1" applyFill="1" applyAlignment="1">
      <alignment vertical="center"/>
    </xf>
    <xf numFmtId="184" fontId="23" fillId="3" borderId="0" xfId="18" applyNumberFormat="1" applyFont="1" applyFill="1" applyAlignment="1">
      <alignment vertical="center"/>
    </xf>
    <xf numFmtId="0" fontId="24" fillId="3" borderId="0" xfId="18" applyFont="1" applyFill="1" applyAlignment="1">
      <alignment horizontal="center" vertical="center"/>
    </xf>
    <xf numFmtId="182" fontId="23" fillId="3" borderId="0" xfId="18" applyNumberFormat="1" applyFill="1" applyAlignment="1">
      <alignment vertical="center"/>
    </xf>
    <xf numFmtId="185" fontId="23" fillId="3" borderId="0" xfId="18" applyNumberFormat="1" applyFont="1" applyFill="1" applyAlignment="1">
      <alignment vertical="center"/>
    </xf>
    <xf numFmtId="182" fontId="23" fillId="3" borderId="0" xfId="18" applyNumberFormat="1" applyFont="1" applyFill="1" applyAlignment="1">
      <alignment vertical="center"/>
    </xf>
    <xf numFmtId="182" fontId="23" fillId="3" borderId="0" xfId="18" applyNumberFormat="1" applyFont="1" applyFill="1" applyAlignment="1">
      <alignment horizontal="right" vertical="center"/>
    </xf>
    <xf numFmtId="0" fontId="23" fillId="3" borderId="0" xfId="18" applyFill="1" applyAlignment="1">
      <alignment vertical="center"/>
    </xf>
    <xf numFmtId="10" fontId="23" fillId="3" borderId="0" xfId="18" applyNumberFormat="1" applyFill="1" applyAlignment="1">
      <alignment vertical="center"/>
    </xf>
    <xf numFmtId="186" fontId="23" fillId="3" borderId="0" xfId="18" applyNumberFormat="1" applyFill="1" applyAlignment="1">
      <alignment vertical="center"/>
    </xf>
    <xf numFmtId="187" fontId="25" fillId="3" borderId="0" xfId="18" applyNumberFormat="1" applyFont="1" applyFill="1" applyBorder="1" applyAlignment="1">
      <alignment horizontal="center" vertical="center" wrapText="1"/>
    </xf>
    <xf numFmtId="0" fontId="15" fillId="3" borderId="0" xfId="18" applyFont="1" applyFill="1" applyAlignment="1">
      <alignment horizontal="center" vertical="center"/>
    </xf>
    <xf numFmtId="0" fontId="15" fillId="3" borderId="0" xfId="18" applyFont="1" applyFill="1" applyBorder="1" applyAlignment="1">
      <alignment horizontal="center" vertical="center"/>
    </xf>
    <xf numFmtId="182" fontId="15" fillId="3" borderId="0" xfId="18" applyNumberFormat="1" applyFont="1" applyFill="1" applyBorder="1" applyAlignment="1">
      <alignment vertical="center"/>
    </xf>
    <xf numFmtId="182" fontId="15" fillId="3" borderId="0" xfId="18" applyNumberFormat="1" applyFont="1" applyFill="1" applyBorder="1" applyAlignment="1">
      <alignment horizontal="right" vertical="center"/>
    </xf>
    <xf numFmtId="0" fontId="15" fillId="3" borderId="5" xfId="18" applyFont="1" applyFill="1" applyBorder="1" applyAlignment="1">
      <alignment horizontal="center" vertical="center"/>
    </xf>
    <xf numFmtId="0" fontId="15" fillId="3" borderId="1" xfId="18" applyFont="1" applyFill="1" applyBorder="1" applyAlignment="1">
      <alignment horizontal="center" vertical="center"/>
    </xf>
    <xf numFmtId="182" fontId="15" fillId="3" borderId="1" xfId="18" applyNumberFormat="1" applyFont="1" applyFill="1" applyBorder="1" applyAlignment="1">
      <alignment horizontal="center" vertical="center"/>
    </xf>
    <xf numFmtId="182" fontId="15" fillId="3" borderId="2" xfId="18" applyNumberFormat="1" applyFont="1" applyFill="1" applyBorder="1" applyAlignment="1">
      <alignment vertical="center"/>
    </xf>
    <xf numFmtId="182" fontId="15" fillId="3" borderId="1" xfId="18" applyNumberFormat="1" applyFont="1" applyFill="1" applyBorder="1" applyAlignment="1">
      <alignment horizontal="center" vertical="center" wrapText="1"/>
    </xf>
    <xf numFmtId="185" fontId="15" fillId="3" borderId="6" xfId="18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82" fontId="19" fillId="3" borderId="1" xfId="18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82" fontId="15" fillId="3" borderId="3" xfId="18" applyNumberFormat="1" applyFont="1" applyFill="1" applyBorder="1" applyAlignment="1">
      <alignment horizontal="center" vertical="center"/>
    </xf>
    <xf numFmtId="185" fontId="15" fillId="3" borderId="1" xfId="18" applyNumberFormat="1" applyFont="1" applyFill="1" applyBorder="1" applyAlignment="1">
      <alignment horizontal="center" vertical="center"/>
    </xf>
    <xf numFmtId="182" fontId="15" fillId="3" borderId="3" xfId="18" applyNumberFormat="1" applyFont="1" applyFill="1" applyBorder="1" applyAlignment="1">
      <alignment horizontal="right" vertical="center" wrapText="1" shrinkToFit="1"/>
    </xf>
    <xf numFmtId="0" fontId="11" fillId="3" borderId="1" xfId="18" applyFont="1" applyFill="1" applyBorder="1" applyAlignment="1">
      <alignment horizontal="left" vertical="center"/>
    </xf>
    <xf numFmtId="185" fontId="15" fillId="3" borderId="1" xfId="18" applyNumberFormat="1" applyFont="1" applyFill="1" applyBorder="1" applyAlignment="1">
      <alignment horizontal="right" vertical="center"/>
    </xf>
    <xf numFmtId="0" fontId="11" fillId="3" borderId="1" xfId="18" applyFont="1" applyFill="1" applyBorder="1" applyAlignment="1">
      <alignment vertical="center"/>
    </xf>
    <xf numFmtId="0" fontId="15" fillId="3" borderId="1" xfId="18" applyFont="1" applyFill="1" applyBorder="1" applyAlignment="1">
      <alignment horizontal="left" vertical="center"/>
    </xf>
    <xf numFmtId="0" fontId="15" fillId="3" borderId="1" xfId="18" applyFont="1" applyFill="1" applyBorder="1" applyAlignment="1">
      <alignment horizontal="left" vertical="center" wrapText="1"/>
    </xf>
    <xf numFmtId="187" fontId="26" fillId="3" borderId="0" xfId="18" applyNumberFormat="1" applyFont="1" applyFill="1" applyBorder="1" applyAlignment="1">
      <alignment horizontal="center" vertical="center" wrapText="1"/>
    </xf>
    <xf numFmtId="182" fontId="23" fillId="3" borderId="0" xfId="18" applyNumberFormat="1" applyFont="1" applyFill="1" applyBorder="1" applyAlignment="1">
      <alignment horizontal="right" vertical="center"/>
    </xf>
    <xf numFmtId="0" fontId="15" fillId="3" borderId="0" xfId="18" applyFont="1" applyFill="1" applyBorder="1" applyAlignment="1">
      <alignment horizontal="right" vertical="center"/>
    </xf>
    <xf numFmtId="182" fontId="15" fillId="3" borderId="8" xfId="18" applyNumberFormat="1" applyFont="1" applyFill="1" applyBorder="1" applyAlignment="1">
      <alignment vertical="center"/>
    </xf>
    <xf numFmtId="188" fontId="15" fillId="3" borderId="0" xfId="18" applyNumberFormat="1" applyFont="1" applyFill="1" applyBorder="1" applyAlignment="1">
      <alignment horizontal="center" vertical="center"/>
    </xf>
    <xf numFmtId="182" fontId="15" fillId="3" borderId="1" xfId="18" applyNumberFormat="1" applyFont="1" applyFill="1" applyBorder="1" applyAlignment="1">
      <alignment horizontal="center" vertical="center" shrinkToFit="1"/>
    </xf>
    <xf numFmtId="182" fontId="10" fillId="3" borderId="1" xfId="18" applyNumberFormat="1" applyFont="1" applyFill="1" applyBorder="1" applyAlignment="1">
      <alignment horizontal="center" vertical="center" wrapText="1"/>
    </xf>
    <xf numFmtId="187" fontId="15" fillId="3" borderId="0" xfId="18" applyNumberFormat="1" applyFont="1" applyFill="1" applyBorder="1" applyAlignment="1">
      <alignment horizontal="right" vertical="center" wrapText="1" shrinkToFit="1"/>
    </xf>
    <xf numFmtId="188" fontId="15" fillId="3" borderId="0" xfId="18" applyNumberFormat="1" applyFont="1" applyFill="1" applyBorder="1" applyAlignment="1">
      <alignment horizontal="right" vertical="center"/>
    </xf>
    <xf numFmtId="0" fontId="23" fillId="3" borderId="1" xfId="18" applyFont="1" applyFill="1" applyBorder="1" applyAlignment="1">
      <alignment horizontal="center" vertical="center"/>
    </xf>
    <xf numFmtId="0" fontId="23" fillId="3" borderId="3" xfId="18" applyFont="1" applyFill="1" applyBorder="1" applyAlignment="1">
      <alignment horizontal="center" vertical="center"/>
    </xf>
    <xf numFmtId="0" fontId="10" fillId="3" borderId="1" xfId="18" applyFont="1" applyFill="1" applyBorder="1" applyAlignment="1">
      <alignment horizontal="center" vertical="center" wrapText="1"/>
    </xf>
    <xf numFmtId="10" fontId="10" fillId="3" borderId="1" xfId="18" applyNumberFormat="1" applyFont="1" applyFill="1" applyBorder="1" applyAlignment="1">
      <alignment horizontal="center" vertical="center"/>
    </xf>
    <xf numFmtId="186" fontId="10" fillId="3" borderId="1" xfId="18" applyNumberFormat="1" applyFont="1" applyFill="1" applyBorder="1" applyAlignment="1">
      <alignment horizontal="center" vertical="center" wrapText="1"/>
    </xf>
    <xf numFmtId="10" fontId="10" fillId="3" borderId="1" xfId="18" applyNumberFormat="1" applyFont="1" applyFill="1" applyBorder="1" applyAlignment="1">
      <alignment horizontal="center" vertical="center" wrapText="1"/>
    </xf>
    <xf numFmtId="0" fontId="10" fillId="3" borderId="3" xfId="18" applyFont="1" applyFill="1" applyBorder="1" applyAlignment="1">
      <alignment horizontal="center" vertical="center"/>
    </xf>
    <xf numFmtId="0" fontId="10" fillId="3" borderId="3" xfId="18" applyFont="1" applyFill="1" applyBorder="1" applyAlignment="1">
      <alignment horizontal="center" vertical="center" wrapText="1"/>
    </xf>
    <xf numFmtId="10" fontId="23" fillId="3" borderId="0" xfId="18" applyNumberFormat="1" applyFill="1" applyAlignment="1">
      <alignment horizontal="center" vertical="center"/>
    </xf>
    <xf numFmtId="186" fontId="23" fillId="3" borderId="0" xfId="18" applyNumberFormat="1" applyFill="1" applyAlignment="1">
      <alignment horizontal="center" vertical="center"/>
    </xf>
    <xf numFmtId="182" fontId="23" fillId="3" borderId="0" xfId="18" applyNumberFormat="1" applyFill="1" applyAlignment="1">
      <alignment horizontal="center" vertical="center"/>
    </xf>
    <xf numFmtId="182" fontId="23" fillId="3" borderId="0" xfId="18" applyNumberFormat="1" applyFont="1" applyFill="1" applyAlignment="1">
      <alignment horizontal="center" vertical="center"/>
    </xf>
    <xf numFmtId="186" fontId="23" fillId="3" borderId="0" xfId="18" applyNumberFormat="1" applyFont="1" applyFill="1" applyAlignment="1">
      <alignment horizontal="center" vertical="center"/>
    </xf>
    <xf numFmtId="10" fontId="23" fillId="3" borderId="0" xfId="18" applyNumberFormat="1" applyFont="1" applyFill="1" applyAlignment="1">
      <alignment horizontal="center" vertical="center"/>
    </xf>
    <xf numFmtId="0" fontId="23" fillId="3" borderId="0" xfId="18" applyFont="1" applyFill="1" applyAlignment="1">
      <alignment horizontal="center" vertical="center"/>
    </xf>
    <xf numFmtId="0" fontId="10" fillId="3" borderId="1" xfId="18" applyFont="1" applyFill="1" applyBorder="1" applyAlignment="1">
      <alignment horizontal="left" vertical="center"/>
    </xf>
    <xf numFmtId="0" fontId="10" fillId="3" borderId="1" xfId="18" applyFont="1" applyFill="1" applyBorder="1" applyAlignment="1">
      <alignment horizontal="left" vertical="center" wrapText="1"/>
    </xf>
    <xf numFmtId="0" fontId="11" fillId="3" borderId="1" xfId="16" applyFont="1" applyFill="1" applyBorder="1" applyAlignment="1">
      <alignment horizontal="left" vertical="center"/>
    </xf>
    <xf numFmtId="0" fontId="11" fillId="3" borderId="1" xfId="16" applyFont="1" applyFill="1" applyBorder="1" applyAlignment="1">
      <alignment vertical="center"/>
    </xf>
    <xf numFmtId="0" fontId="15" fillId="3" borderId="1" xfId="16" applyFont="1" applyFill="1" applyBorder="1" applyAlignment="1">
      <alignment horizontal="left" vertical="center"/>
    </xf>
    <xf numFmtId="0" fontId="15" fillId="3" borderId="1" xfId="16" applyFont="1" applyFill="1" applyBorder="1" applyAlignment="1">
      <alignment vertical="center"/>
    </xf>
    <xf numFmtId="184" fontId="15" fillId="3" borderId="5" xfId="18" applyNumberFormat="1" applyFont="1" applyFill="1" applyBorder="1" applyAlignment="1">
      <alignment horizontal="center" vertical="center"/>
    </xf>
    <xf numFmtId="0" fontId="15" fillId="3" borderId="1" xfId="18" applyNumberFormat="1" applyFont="1" applyFill="1" applyBorder="1" applyAlignment="1">
      <alignment horizontal="left" vertical="center"/>
    </xf>
    <xf numFmtId="184" fontId="15" fillId="3" borderId="1" xfId="18" applyNumberFormat="1" applyFont="1" applyFill="1" applyBorder="1" applyAlignment="1">
      <alignment horizontal="left" vertical="center"/>
    </xf>
    <xf numFmtId="184" fontId="15" fillId="3" borderId="0" xfId="18" applyNumberFormat="1" applyFont="1" applyFill="1" applyBorder="1" applyAlignment="1">
      <alignment horizontal="right" vertical="center"/>
    </xf>
    <xf numFmtId="0" fontId="27" fillId="3" borderId="1" xfId="18" applyFont="1" applyFill="1" applyBorder="1" applyAlignment="1">
      <alignment horizontal="left" vertical="center"/>
    </xf>
    <xf numFmtId="0" fontId="19" fillId="3" borderId="1" xfId="18" applyFont="1" applyFill="1" applyBorder="1" applyAlignment="1">
      <alignment horizontal="left" vertical="center"/>
    </xf>
    <xf numFmtId="0" fontId="15" fillId="3" borderId="1" xfId="18" applyFont="1" applyFill="1" applyBorder="1" applyAlignment="1">
      <alignment vertical="center"/>
    </xf>
    <xf numFmtId="185" fontId="23" fillId="3" borderId="1" xfId="18" applyNumberFormat="1" applyFont="1" applyFill="1" applyBorder="1" applyAlignment="1">
      <alignment vertical="center"/>
    </xf>
    <xf numFmtId="0" fontId="11" fillId="3" borderId="1" xfId="18" applyFont="1" applyFill="1" applyBorder="1" applyAlignment="1">
      <alignment horizontal="center" vertical="center"/>
    </xf>
    <xf numFmtId="185" fontId="23" fillId="3" borderId="1" xfId="18" applyNumberFormat="1" applyFill="1" applyBorder="1" applyAlignment="1">
      <alignment vertical="center"/>
    </xf>
    <xf numFmtId="185" fontId="23" fillId="3" borderId="1" xfId="18" applyNumberFormat="1" applyFont="1" applyFill="1" applyBorder="1" applyAlignment="1">
      <alignment horizontal="right" vertical="center"/>
    </xf>
    <xf numFmtId="0" fontId="23" fillId="0" borderId="0" xfId="18" applyFill="1" applyAlignment="1">
      <alignment horizontal="center" vertical="center"/>
    </xf>
    <xf numFmtId="0" fontId="23" fillId="0" borderId="0" xfId="18" applyFont="1" applyFill="1" applyAlignment="1">
      <alignment vertical="center"/>
    </xf>
    <xf numFmtId="184" fontId="23" fillId="0" borderId="0" xfId="18" applyNumberFormat="1" applyFont="1" applyFill="1" applyAlignment="1">
      <alignment vertical="center"/>
    </xf>
    <xf numFmtId="0" fontId="24" fillId="0" borderId="0" xfId="18" applyFont="1" applyFill="1" applyAlignment="1">
      <alignment horizontal="center" vertical="center"/>
    </xf>
    <xf numFmtId="182" fontId="23" fillId="0" borderId="0" xfId="18" applyNumberFormat="1" applyFill="1" applyAlignment="1">
      <alignment vertical="center"/>
    </xf>
    <xf numFmtId="182" fontId="23" fillId="4" borderId="0" xfId="18" applyNumberFormat="1" applyFill="1" applyAlignment="1">
      <alignment horizontal="right" vertical="center"/>
    </xf>
    <xf numFmtId="182" fontId="23" fillId="0" borderId="0" xfId="18" applyNumberFormat="1" applyFill="1" applyAlignment="1">
      <alignment horizontal="right" vertical="center"/>
    </xf>
    <xf numFmtId="182" fontId="23" fillId="0" borderId="0" xfId="18" applyNumberFormat="1" applyFont="1" applyFill="1" applyAlignment="1">
      <alignment vertical="center"/>
    </xf>
    <xf numFmtId="182" fontId="23" fillId="0" borderId="0" xfId="18" applyNumberFormat="1" applyFont="1" applyFill="1" applyAlignment="1">
      <alignment horizontal="right" vertical="center"/>
    </xf>
    <xf numFmtId="0" fontId="23" fillId="0" borderId="0" xfId="18" applyFill="1" applyAlignment="1">
      <alignment vertical="center"/>
    </xf>
    <xf numFmtId="10" fontId="23" fillId="0" borderId="0" xfId="18" applyNumberFormat="1" applyFill="1" applyAlignment="1">
      <alignment vertical="center"/>
    </xf>
    <xf numFmtId="186" fontId="23" fillId="0" borderId="0" xfId="18" applyNumberFormat="1" applyFill="1" applyAlignment="1">
      <alignment vertical="center"/>
    </xf>
    <xf numFmtId="0" fontId="15" fillId="3" borderId="6" xfId="18" applyFont="1" applyFill="1" applyBorder="1" applyAlignment="1">
      <alignment horizontal="center" vertical="center"/>
    </xf>
    <xf numFmtId="182" fontId="15" fillId="3" borderId="6" xfId="18" applyNumberFormat="1" applyFont="1" applyFill="1" applyBorder="1" applyAlignment="1">
      <alignment horizontal="center" vertical="center" wrapText="1"/>
    </xf>
    <xf numFmtId="0" fontId="15" fillId="3" borderId="7" xfId="18" applyFont="1" applyFill="1" applyBorder="1" applyAlignment="1">
      <alignment horizontal="center" vertical="center"/>
    </xf>
    <xf numFmtId="182" fontId="15" fillId="3" borderId="7" xfId="18" applyNumberFormat="1" applyFont="1" applyFill="1" applyBorder="1" applyAlignment="1">
      <alignment horizontal="center" vertical="center" wrapText="1"/>
    </xf>
    <xf numFmtId="182" fontId="15" fillId="3" borderId="1" xfId="18" applyNumberFormat="1" applyFont="1" applyFill="1" applyBorder="1" applyAlignment="1">
      <alignment horizontal="left" vertical="center"/>
    </xf>
    <xf numFmtId="0" fontId="15" fillId="3" borderId="3" xfId="18" applyFont="1" applyFill="1" applyBorder="1" applyAlignment="1">
      <alignment horizontal="center" vertical="center"/>
    </xf>
    <xf numFmtId="182" fontId="15" fillId="3" borderId="3" xfId="18" applyNumberFormat="1" applyFont="1" applyFill="1" applyBorder="1" applyAlignment="1">
      <alignment horizontal="center" vertical="center" wrapText="1"/>
    </xf>
    <xf numFmtId="182" fontId="15" fillId="3" borderId="1" xfId="18" applyNumberFormat="1" applyFont="1" applyFill="1" applyBorder="1" applyAlignment="1">
      <alignment horizontal="right" vertical="center"/>
    </xf>
    <xf numFmtId="182" fontId="15" fillId="3" borderId="1" xfId="18" applyNumberFormat="1" applyFont="1" applyFill="1" applyBorder="1" applyAlignment="1">
      <alignment vertical="center" wrapText="1"/>
    </xf>
    <xf numFmtId="182" fontId="10" fillId="3" borderId="1" xfId="77" applyNumberFormat="1" applyFont="1" applyFill="1" applyBorder="1" applyAlignment="1">
      <alignment vertical="center" wrapText="1"/>
    </xf>
    <xf numFmtId="182" fontId="10" fillId="3" borderId="1" xfId="18" applyNumberFormat="1" applyFont="1" applyFill="1" applyBorder="1" applyAlignment="1">
      <alignment vertical="center" wrapText="1"/>
    </xf>
    <xf numFmtId="187" fontId="26" fillId="0" borderId="0" xfId="18" applyNumberFormat="1" applyFont="1" applyFill="1" applyBorder="1" applyAlignment="1">
      <alignment horizontal="center" vertical="center" wrapText="1"/>
    </xf>
    <xf numFmtId="182" fontId="15" fillId="3" borderId="2" xfId="18" applyNumberFormat="1" applyFont="1" applyFill="1" applyBorder="1" applyAlignment="1">
      <alignment horizontal="right" vertical="center"/>
    </xf>
    <xf numFmtId="0" fontId="15" fillId="0" borderId="0" xfId="18" applyFont="1" applyFill="1" applyBorder="1" applyAlignment="1">
      <alignment horizontal="right" vertical="center"/>
    </xf>
    <xf numFmtId="188" fontId="15" fillId="0" borderId="0" xfId="18" applyNumberFormat="1" applyFont="1" applyFill="1" applyBorder="1" applyAlignment="1">
      <alignment horizontal="center" vertical="center"/>
    </xf>
    <xf numFmtId="187" fontId="15" fillId="0" borderId="0" xfId="18" applyNumberFormat="1" applyFont="1" applyFill="1" applyBorder="1" applyAlignment="1">
      <alignment horizontal="right" vertical="center" wrapText="1" shrinkToFit="1"/>
    </xf>
    <xf numFmtId="188" fontId="15" fillId="0" borderId="0" xfId="18" applyNumberFormat="1" applyFont="1" applyFill="1" applyBorder="1" applyAlignment="1">
      <alignment horizontal="right" vertical="center"/>
    </xf>
    <xf numFmtId="0" fontId="23" fillId="0" borderId="1" xfId="18" applyFont="1" applyFill="1" applyBorder="1" applyAlignment="1">
      <alignment horizontal="center" vertical="center"/>
    </xf>
    <xf numFmtId="0" fontId="23" fillId="0" borderId="3" xfId="18" applyFont="1" applyFill="1" applyBorder="1" applyAlignment="1">
      <alignment horizontal="center" vertical="center"/>
    </xf>
    <xf numFmtId="0" fontId="10" fillId="0" borderId="1" xfId="18" applyFont="1" applyFill="1" applyBorder="1" applyAlignment="1">
      <alignment horizontal="center" vertical="center" wrapText="1"/>
    </xf>
    <xf numFmtId="10" fontId="10" fillId="0" borderId="1" xfId="18" applyNumberFormat="1" applyFont="1" applyFill="1" applyBorder="1" applyAlignment="1">
      <alignment horizontal="center" vertical="center"/>
    </xf>
    <xf numFmtId="186" fontId="10" fillId="0" borderId="1" xfId="18" applyNumberFormat="1" applyFont="1" applyFill="1" applyBorder="1" applyAlignment="1">
      <alignment horizontal="center" vertical="center" wrapText="1"/>
    </xf>
    <xf numFmtId="10" fontId="10" fillId="0" borderId="1" xfId="18" applyNumberFormat="1" applyFont="1" applyFill="1" applyBorder="1" applyAlignment="1">
      <alignment horizontal="center" vertical="center" wrapText="1"/>
    </xf>
    <xf numFmtId="0" fontId="10" fillId="0" borderId="3" xfId="18" applyFont="1" applyFill="1" applyBorder="1" applyAlignment="1">
      <alignment horizontal="center" vertical="center"/>
    </xf>
    <xf numFmtId="0" fontId="10" fillId="0" borderId="3" xfId="18" applyFont="1" applyFill="1" applyBorder="1" applyAlignment="1">
      <alignment horizontal="center" vertical="center" wrapText="1"/>
    </xf>
    <xf numFmtId="10" fontId="23" fillId="0" borderId="0" xfId="18" applyNumberFormat="1" applyFill="1" applyAlignment="1">
      <alignment horizontal="center" vertical="center"/>
    </xf>
    <xf numFmtId="186" fontId="23" fillId="0" borderId="0" xfId="18" applyNumberFormat="1" applyFill="1" applyAlignment="1">
      <alignment horizontal="center" vertical="center"/>
    </xf>
    <xf numFmtId="182" fontId="23" fillId="0" borderId="0" xfId="18" applyNumberFormat="1" applyFill="1" applyAlignment="1">
      <alignment horizontal="center" vertical="center"/>
    </xf>
    <xf numFmtId="182" fontId="10" fillId="3" borderId="1" xfId="18" applyNumberFormat="1" applyFont="1" applyFill="1" applyBorder="1" applyAlignment="1">
      <alignment horizontal="left" vertical="center"/>
    </xf>
    <xf numFmtId="182" fontId="15" fillId="4" borderId="1" xfId="18" applyNumberFormat="1" applyFont="1" applyFill="1" applyBorder="1" applyAlignment="1">
      <alignment horizontal="right" vertical="center"/>
    </xf>
    <xf numFmtId="182" fontId="15" fillId="3" borderId="1" xfId="18" applyNumberFormat="1" applyFont="1" applyFill="1" applyBorder="1" applyAlignment="1">
      <alignment vertical="center"/>
    </xf>
    <xf numFmtId="182" fontId="10" fillId="3" borderId="1" xfId="16" applyNumberFormat="1" applyFont="1" applyFill="1" applyBorder="1" applyAlignment="1">
      <alignment horizontal="left" vertical="center" wrapText="1"/>
    </xf>
    <xf numFmtId="182" fontId="23" fillId="0" borderId="0" xfId="18" applyNumberFormat="1" applyFont="1" applyFill="1" applyAlignment="1">
      <alignment horizontal="center" vertical="center"/>
    </xf>
    <xf numFmtId="186" fontId="23" fillId="0" borderId="0" xfId="18" applyNumberFormat="1" applyFont="1" applyFill="1" applyAlignment="1">
      <alignment horizontal="center" vertical="center"/>
    </xf>
    <xf numFmtId="10" fontId="23" fillId="0" borderId="0" xfId="18" applyNumberFormat="1" applyFont="1" applyFill="1" applyAlignment="1">
      <alignment horizontal="center" vertical="center"/>
    </xf>
    <xf numFmtId="0" fontId="23" fillId="0" borderId="0" xfId="18" applyFont="1" applyFill="1" applyAlignment="1">
      <alignment horizontal="center" vertical="center"/>
    </xf>
    <xf numFmtId="182" fontId="10" fillId="3" borderId="1" xfId="16" applyNumberFormat="1" applyFont="1" applyFill="1" applyBorder="1" applyAlignment="1">
      <alignment vertical="center" wrapText="1"/>
    </xf>
    <xf numFmtId="184" fontId="15" fillId="0" borderId="0" xfId="18" applyNumberFormat="1" applyFont="1" applyFill="1" applyBorder="1" applyAlignment="1">
      <alignment horizontal="right" vertical="center"/>
    </xf>
    <xf numFmtId="182" fontId="15" fillId="0" borderId="0" xfId="18" applyNumberFormat="1" applyFont="1" applyFill="1" applyBorder="1" applyAlignment="1">
      <alignment vertical="center"/>
    </xf>
    <xf numFmtId="182" fontId="23" fillId="0" borderId="0" xfId="18" applyNumberFormat="1" applyFont="1" applyFill="1" applyBorder="1" applyAlignment="1">
      <alignment vertical="center"/>
    </xf>
    <xf numFmtId="182" fontId="23" fillId="3" borderId="1" xfId="18" applyNumberFormat="1" applyFont="1" applyFill="1" applyBorder="1" applyAlignment="1">
      <alignment horizontal="right" vertical="center"/>
    </xf>
    <xf numFmtId="178" fontId="28" fillId="0" borderId="0" xfId="0" applyNumberFormat="1" applyFont="1" applyAlignment="1">
      <alignment vertical="center"/>
    </xf>
    <xf numFmtId="178" fontId="28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178" fontId="10" fillId="0" borderId="0" xfId="0" applyNumberFormat="1" applyFont="1" applyAlignment="1">
      <alignment horizontal="right" vertical="center"/>
    </xf>
    <xf numFmtId="178" fontId="10" fillId="0" borderId="5" xfId="0" applyNumberFormat="1" applyFont="1" applyBorder="1" applyAlignment="1">
      <alignment horizontal="center" vertical="center"/>
    </xf>
    <xf numFmtId="178" fontId="28" fillId="0" borderId="9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1" xfId="79" applyNumberFormat="1" applyFont="1" applyFill="1" applyBorder="1" applyAlignment="1" applyProtection="1">
      <alignment horizontal="left" vertical="center" wrapText="1"/>
    </xf>
    <xf numFmtId="178" fontId="28" fillId="0" borderId="1" xfId="79" applyNumberFormat="1" applyFont="1" applyFill="1" applyBorder="1" applyAlignment="1" applyProtection="1">
      <alignment horizontal="right" vertical="center"/>
    </xf>
    <xf numFmtId="178" fontId="12" fillId="0" borderId="1" xfId="78" applyNumberFormat="1" applyFont="1" applyBorder="1" applyAlignment="1" applyProtection="1">
      <alignment vertical="center" wrapText="1"/>
      <protection locked="0"/>
    </xf>
    <xf numFmtId="178" fontId="30" fillId="0" borderId="1" xfId="78" applyNumberFormat="1" applyFont="1" applyBorder="1" applyAlignment="1">
      <alignment horizontal="right" vertical="center" wrapText="1"/>
    </xf>
    <xf numFmtId="0" fontId="21" fillId="3" borderId="0" xfId="0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10" fontId="0" fillId="3" borderId="0" xfId="0" applyNumberFormat="1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right" vertical="center"/>
    </xf>
    <xf numFmtId="10" fontId="0" fillId="3" borderId="0" xfId="0" applyNumberFormat="1" applyFill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10" fontId="15" fillId="3" borderId="1" xfId="0" applyNumberFormat="1" applyFont="1" applyFill="1" applyBorder="1" applyAlignment="1">
      <alignment vertical="center"/>
    </xf>
    <xf numFmtId="0" fontId="32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distributed" vertical="center"/>
    </xf>
    <xf numFmtId="0" fontId="0" fillId="3" borderId="10" xfId="0" applyFont="1" applyFill="1" applyBorder="1" applyAlignment="1">
      <alignment horizontal="left" vertical="center" wrapText="1"/>
    </xf>
  </cellXfs>
  <cellStyles count="99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_2008年专项预算" xfId="11"/>
    <cellStyle name="超链接" xfId="12" builtinId="8"/>
    <cellStyle name="百分比" xfId="13" builtinId="5"/>
    <cellStyle name="已访问的超链接" xfId="14" builtinId="9"/>
    <cellStyle name="百分比 2" xfId="15"/>
    <cellStyle name="常规 6" xfId="16"/>
    <cellStyle name="注释" xfId="17" builtinId="10"/>
    <cellStyle name="常规_(3)2007年专项预算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_Book1_1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Percent [2]" xfId="43"/>
    <cellStyle name="20% - 强调文字颜色 2" xfId="44" builtinId="34"/>
    <cellStyle name="40% - 强调文字颜色 2" xfId="45" builtinId="35"/>
    <cellStyle name="千位分隔[0] 2" xfId="46"/>
    <cellStyle name="强调文字颜色 3" xfId="47" builtinId="37"/>
    <cellStyle name="千位分隔[0] 3" xfId="48"/>
    <cellStyle name="强调文字颜色 4" xfId="49" builtinId="41"/>
    <cellStyle name="Normal_0105第二套审计报表定稿" xfId="50"/>
    <cellStyle name="20% - 强调文字颜色 4" xfId="51" builtinId="42"/>
    <cellStyle name="差_五里农村60岁以下471人" xfId="5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_Book1" xfId="61"/>
    <cellStyle name="0,0_x000d_&#10;NA_x000d_&#10;" xfId="62"/>
    <cellStyle name="e鯪9Y_x000b_" xfId="63"/>
    <cellStyle name="gcd" xfId="64"/>
    <cellStyle name="Grey" xfId="65"/>
    <cellStyle name="Normal - Style1" xfId="66"/>
    <cellStyle name="差_Book1" xfId="67"/>
    <cellStyle name="差_表二" xfId="68"/>
    <cellStyle name="差_表四" xfId="69"/>
    <cellStyle name="常规 2" xfId="70"/>
    <cellStyle name="常规 2 2" xfId="71"/>
    <cellStyle name="常规 3" xfId="72"/>
    <cellStyle name="常规 3 2" xfId="73"/>
    <cellStyle name="常规 4" xfId="74"/>
    <cellStyle name="常规 5" xfId="75"/>
    <cellStyle name="常规 7" xfId="76"/>
    <cellStyle name="常规_(3)2006年专项预算" xfId="77"/>
    <cellStyle name="常规_09年决算参阅资料(常委会定)" xfId="78"/>
    <cellStyle name="常规_2014年省级支出预算安排情况表（分科目12.28）" xfId="79"/>
    <cellStyle name="常规_全省收入" xfId="80"/>
    <cellStyle name="好_Book1" xfId="81"/>
    <cellStyle name="好_五里农村60岁以下471人" xfId="82"/>
    <cellStyle name="霓付 [0]_97MBO" xfId="83"/>
    <cellStyle name="霓付_97MBO" xfId="84"/>
    <cellStyle name="烹拳 [0]_97MBO" xfId="85"/>
    <cellStyle name="烹拳_97MBO" xfId="86"/>
    <cellStyle name="普通_ 白土" xfId="87"/>
    <cellStyle name="千分位[0]_ 白土" xfId="88"/>
    <cellStyle name="千分位_ 白土" xfId="89"/>
    <cellStyle name="千位[0]_laroux" xfId="90"/>
    <cellStyle name="千位_laroux" xfId="91"/>
    <cellStyle name="钎霖_laroux" xfId="92"/>
    <cellStyle name="样式 1" xfId="93"/>
    <cellStyle name="콤마 [0]_BOILER-CO1" xfId="94"/>
    <cellStyle name="콤마_BOILER-CO1" xfId="95"/>
    <cellStyle name="통화 [0]_BOILER-CO1" xfId="96"/>
    <cellStyle name="통화_BOILER-CO1" xfId="97"/>
    <cellStyle name="표준_0N-HANDLING " xfId="98"/>
  </cellStyles>
  <dxfs count="1">
    <dxf>
      <font>
        <b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37"/>
  <sheetViews>
    <sheetView showGridLines="0" showZeros="0" workbookViewId="0">
      <pane ySplit="3" topLeftCell="A4" activePane="bottomLeft" state="frozen"/>
      <selection/>
      <selection pane="bottomLeft" activeCell="F7" sqref="F7"/>
    </sheetView>
  </sheetViews>
  <sheetFormatPr defaultColWidth="9" defaultRowHeight="14.25" outlineLevelCol="3"/>
  <cols>
    <col min="1" max="1" width="51.625" style="227" customWidth="1"/>
    <col min="2" max="2" width="30.625" style="227" hidden="1" customWidth="1"/>
    <col min="3" max="3" width="30.625" style="227" customWidth="1"/>
    <col min="4" max="4" width="30.625" style="228" hidden="1" customWidth="1"/>
    <col min="5" max="16384" width="9" style="227"/>
  </cols>
  <sheetData>
    <row r="1" s="225" customFormat="1" ht="32.25" customHeight="1" spans="1:4">
      <c r="A1" s="229" t="s">
        <v>0</v>
      </c>
      <c r="B1" s="229"/>
      <c r="C1" s="229"/>
      <c r="D1" s="229"/>
    </row>
    <row r="2" ht="20.25" customHeight="1" spans="1:4">
      <c r="A2" s="225"/>
      <c r="C2" s="230" t="s">
        <v>1</v>
      </c>
      <c r="D2" s="231"/>
    </row>
    <row r="3" ht="31.5" customHeight="1" spans="1:4">
      <c r="A3" s="232" t="s">
        <v>2</v>
      </c>
      <c r="B3" s="233" t="s">
        <v>3</v>
      </c>
      <c r="C3" s="232" t="s">
        <v>4</v>
      </c>
      <c r="D3" s="234" t="s">
        <v>5</v>
      </c>
    </row>
    <row r="4" ht="24.95" customHeight="1" spans="1:4">
      <c r="A4" s="235" t="s">
        <v>6</v>
      </c>
      <c r="B4" s="235">
        <f>SUM(B5:B20)</f>
        <v>56359</v>
      </c>
      <c r="C4" s="235">
        <f>SUM(C5:C20)</f>
        <v>77857</v>
      </c>
      <c r="D4" s="236">
        <f>IF(B4=0,0,C4/B4)</f>
        <v>1.3814</v>
      </c>
    </row>
    <row r="5" ht="24.95" customHeight="1" spans="1:4">
      <c r="A5" s="235" t="s">
        <v>7</v>
      </c>
      <c r="B5" s="235">
        <v>26594</v>
      </c>
      <c r="C5" s="235">
        <v>45751</v>
      </c>
      <c r="D5" s="236">
        <f t="shared" ref="D5:D32" si="0">IF(B5=0,0,C5/B5)</f>
        <v>1.7204</v>
      </c>
    </row>
    <row r="6" ht="24.95" customHeight="1" spans="1:4">
      <c r="A6" s="235" t="s">
        <v>8</v>
      </c>
      <c r="B6" s="235">
        <v>8062</v>
      </c>
      <c r="C6" s="235"/>
      <c r="D6" s="236">
        <f t="shared" si="0"/>
        <v>0</v>
      </c>
    </row>
    <row r="7" ht="24.95" customHeight="1" spans="1:4">
      <c r="A7" s="235" t="s">
        <v>9</v>
      </c>
      <c r="B7" s="235">
        <v>2220</v>
      </c>
      <c r="C7" s="235">
        <v>2856</v>
      </c>
      <c r="D7" s="236">
        <f t="shared" si="0"/>
        <v>1.2865</v>
      </c>
    </row>
    <row r="8" ht="24.95" customHeight="1" spans="1:4">
      <c r="A8" s="235" t="s">
        <v>10</v>
      </c>
      <c r="B8" s="235"/>
      <c r="C8" s="235"/>
      <c r="D8" s="236">
        <f t="shared" si="0"/>
        <v>0</v>
      </c>
    </row>
    <row r="9" ht="24.95" customHeight="1" spans="1:4">
      <c r="A9" s="235" t="s">
        <v>11</v>
      </c>
      <c r="B9" s="235">
        <v>959</v>
      </c>
      <c r="C9" s="235">
        <v>1400</v>
      </c>
      <c r="D9" s="236">
        <f t="shared" si="0"/>
        <v>1.4599</v>
      </c>
    </row>
    <row r="10" ht="24.95" customHeight="1" spans="1:4">
      <c r="A10" s="235" t="s">
        <v>12</v>
      </c>
      <c r="B10" s="235">
        <v>127</v>
      </c>
      <c r="C10" s="235">
        <v>450</v>
      </c>
      <c r="D10" s="236">
        <f t="shared" si="0"/>
        <v>3.5433</v>
      </c>
    </row>
    <row r="11" ht="24.95" customHeight="1" spans="1:4">
      <c r="A11" s="235" t="s">
        <v>13</v>
      </c>
      <c r="B11" s="235">
        <v>6719</v>
      </c>
      <c r="C11" s="235">
        <v>8000</v>
      </c>
      <c r="D11" s="236">
        <f t="shared" si="0"/>
        <v>1.1907</v>
      </c>
    </row>
    <row r="12" ht="24.95" customHeight="1" spans="1:4">
      <c r="A12" s="235" t="s">
        <v>14</v>
      </c>
      <c r="B12" s="235">
        <v>867</v>
      </c>
      <c r="C12" s="235">
        <v>2000</v>
      </c>
      <c r="D12" s="236">
        <f t="shared" si="0"/>
        <v>2.3068</v>
      </c>
    </row>
    <row r="13" ht="24.95" customHeight="1" spans="1:4">
      <c r="A13" s="235" t="s">
        <v>15</v>
      </c>
      <c r="B13" s="235">
        <v>942</v>
      </c>
      <c r="C13" s="235">
        <v>1300</v>
      </c>
      <c r="D13" s="236">
        <f t="shared" si="0"/>
        <v>1.38</v>
      </c>
    </row>
    <row r="14" ht="24.95" customHeight="1" spans="1:4">
      <c r="A14" s="235" t="s">
        <v>16</v>
      </c>
      <c r="B14" s="235">
        <v>724</v>
      </c>
      <c r="C14" s="235">
        <v>1400</v>
      </c>
      <c r="D14" s="236">
        <f t="shared" si="0"/>
        <v>1.9337</v>
      </c>
    </row>
    <row r="15" ht="24.95" customHeight="1" spans="1:4">
      <c r="A15" s="235" t="s">
        <v>17</v>
      </c>
      <c r="B15" s="235">
        <v>2886</v>
      </c>
      <c r="C15" s="235">
        <v>5000</v>
      </c>
      <c r="D15" s="236">
        <f t="shared" si="0"/>
        <v>1.7325</v>
      </c>
    </row>
    <row r="16" ht="24.95" customHeight="1" spans="1:4">
      <c r="A16" s="235" t="s">
        <v>18</v>
      </c>
      <c r="B16" s="235">
        <v>1340</v>
      </c>
      <c r="C16" s="235">
        <v>1600</v>
      </c>
      <c r="D16" s="236">
        <f t="shared" si="0"/>
        <v>1.194</v>
      </c>
    </row>
    <row r="17" ht="24.95" customHeight="1" spans="1:4">
      <c r="A17" s="235" t="s">
        <v>19</v>
      </c>
      <c r="B17" s="235">
        <v>1589</v>
      </c>
      <c r="C17" s="235">
        <v>2300</v>
      </c>
      <c r="D17" s="236">
        <f t="shared" si="0"/>
        <v>1.4475</v>
      </c>
    </row>
    <row r="18" ht="24.95" customHeight="1" spans="1:4">
      <c r="A18" s="235" t="s">
        <v>20</v>
      </c>
      <c r="B18" s="235">
        <v>3330</v>
      </c>
      <c r="C18" s="235">
        <v>5800</v>
      </c>
      <c r="D18" s="236">
        <f t="shared" si="0"/>
        <v>1.7417</v>
      </c>
    </row>
    <row r="19" ht="24.95" customHeight="1" spans="1:4">
      <c r="A19" s="235" t="s">
        <v>21</v>
      </c>
      <c r="B19" s="235"/>
      <c r="C19" s="235"/>
      <c r="D19" s="236">
        <f t="shared" si="0"/>
        <v>0</v>
      </c>
    </row>
    <row r="20" ht="24.95" customHeight="1" spans="1:4">
      <c r="A20" s="235" t="s">
        <v>22</v>
      </c>
      <c r="B20" s="235"/>
      <c r="C20" s="235"/>
      <c r="D20" s="236">
        <f t="shared" si="0"/>
        <v>0</v>
      </c>
    </row>
    <row r="21" ht="24.95" customHeight="1" spans="1:4">
      <c r="A21" s="235" t="s">
        <v>23</v>
      </c>
      <c r="B21" s="235">
        <f>SUM(B22:B29)</f>
        <v>38798</v>
      </c>
      <c r="C21" s="235">
        <f>SUM(C22:C29)</f>
        <v>27630</v>
      </c>
      <c r="D21" s="236">
        <f t="shared" si="0"/>
        <v>0.7122</v>
      </c>
    </row>
    <row r="22" ht="24.95" customHeight="1" spans="1:4">
      <c r="A22" s="235" t="s">
        <v>24</v>
      </c>
      <c r="B22" s="235">
        <v>9459</v>
      </c>
      <c r="C22" s="235">
        <v>7000</v>
      </c>
      <c r="D22" s="236">
        <f t="shared" si="0"/>
        <v>0.74</v>
      </c>
    </row>
    <row r="23" ht="24.95" customHeight="1" spans="1:4">
      <c r="A23" s="235" t="s">
        <v>25</v>
      </c>
      <c r="B23" s="235">
        <v>10027</v>
      </c>
      <c r="C23" s="235">
        <v>12000</v>
      </c>
      <c r="D23" s="236">
        <f t="shared" si="0"/>
        <v>1.1968</v>
      </c>
    </row>
    <row r="24" ht="24.95" customHeight="1" spans="1:4">
      <c r="A24" s="235" t="s">
        <v>26</v>
      </c>
      <c r="B24" s="235">
        <v>4508</v>
      </c>
      <c r="C24" s="235">
        <v>5000</v>
      </c>
      <c r="D24" s="236">
        <f t="shared" si="0"/>
        <v>1.1091</v>
      </c>
    </row>
    <row r="25" ht="24.95" customHeight="1" spans="1:4">
      <c r="A25" s="235" t="s">
        <v>27</v>
      </c>
      <c r="B25" s="235"/>
      <c r="C25" s="235"/>
      <c r="D25" s="236">
        <f t="shared" si="0"/>
        <v>0</v>
      </c>
    </row>
    <row r="26" ht="24.95" customHeight="1" spans="1:4">
      <c r="A26" s="235" t="s">
        <v>28</v>
      </c>
      <c r="B26" s="235">
        <v>13251</v>
      </c>
      <c r="C26" s="235">
        <v>3530</v>
      </c>
      <c r="D26" s="236">
        <f t="shared" si="0"/>
        <v>0.2664</v>
      </c>
    </row>
    <row r="27" ht="24.95" customHeight="1" spans="1:4">
      <c r="A27" s="235" t="s">
        <v>29</v>
      </c>
      <c r="B27" s="235">
        <v>715</v>
      </c>
      <c r="C27" s="235"/>
      <c r="D27" s="236">
        <f t="shared" si="0"/>
        <v>0</v>
      </c>
    </row>
    <row r="28" s="226" customFormat="1" ht="24.95" customHeight="1" spans="1:4">
      <c r="A28" s="235" t="s">
        <v>30</v>
      </c>
      <c r="B28" s="235">
        <v>362</v>
      </c>
      <c r="C28" s="237"/>
      <c r="D28" s="236">
        <f t="shared" si="0"/>
        <v>0</v>
      </c>
    </row>
    <row r="29" s="226" customFormat="1" ht="24.95" customHeight="1" spans="1:4">
      <c r="A29" s="235" t="s">
        <v>31</v>
      </c>
      <c r="B29" s="235">
        <v>476</v>
      </c>
      <c r="C29" s="235">
        <v>100</v>
      </c>
      <c r="D29" s="236">
        <f t="shared" si="0"/>
        <v>0.2101</v>
      </c>
    </row>
    <row r="30" s="226" customFormat="1" ht="24.95" customHeight="1" spans="1:4">
      <c r="A30" s="235" t="s">
        <v>32</v>
      </c>
      <c r="B30" s="237"/>
      <c r="C30" s="237"/>
      <c r="D30" s="236">
        <f t="shared" si="0"/>
        <v>0</v>
      </c>
    </row>
    <row r="31" ht="24.95" customHeight="1" spans="1:4">
      <c r="A31" s="235" t="s">
        <v>32</v>
      </c>
      <c r="B31" s="235"/>
      <c r="C31" s="235"/>
      <c r="D31" s="236">
        <f t="shared" si="0"/>
        <v>0</v>
      </c>
    </row>
    <row r="32" ht="24.95" customHeight="1" spans="1:4">
      <c r="A32" s="238" t="s">
        <v>33</v>
      </c>
      <c r="B32" s="235">
        <f>B4+B21</f>
        <v>95157</v>
      </c>
      <c r="C32" s="235">
        <f>C4+C21</f>
        <v>105487</v>
      </c>
      <c r="D32" s="236">
        <f t="shared" si="0"/>
        <v>1.1086</v>
      </c>
    </row>
    <row r="33" ht="18.75" customHeight="1" spans="1:4">
      <c r="A33" s="239" t="s">
        <v>32</v>
      </c>
      <c r="B33" s="239"/>
      <c r="C33" s="239"/>
      <c r="D33" s="239"/>
    </row>
    <row r="34" ht="20.1" customHeight="1"/>
    <row r="35" ht="20.1" customHeight="1"/>
    <row r="36" ht="20.1" customHeight="1"/>
    <row r="37" ht="20.1" customHeight="1"/>
  </sheetData>
  <mergeCells count="2">
    <mergeCell ref="A1:D1"/>
    <mergeCell ref="A33:D33"/>
  </mergeCells>
  <printOptions horizontalCentered="1"/>
  <pageMargins left="0.47244094488189" right="0.47244094488189" top="0.196850393700787" bottom="0.078740157480315" header="0" footer="0"/>
  <pageSetup paperSize="9" scale="8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25"/>
  <sheetViews>
    <sheetView showZeros="0" zoomScale="115" zoomScaleNormal="115" workbookViewId="0">
      <selection activeCell="G10" sqref="G10"/>
    </sheetView>
  </sheetViews>
  <sheetFormatPr defaultColWidth="9" defaultRowHeight="14.25" outlineLevelCol="2"/>
  <cols>
    <col min="1" max="1" width="39.625" style="41" customWidth="1"/>
    <col min="2" max="3" width="16.625" style="41" customWidth="1"/>
    <col min="4" max="16384" width="9" style="41"/>
  </cols>
  <sheetData>
    <row r="1" ht="30.75" customHeight="1" spans="1:3">
      <c r="A1" s="42" t="s">
        <v>869</v>
      </c>
      <c r="B1" s="42"/>
      <c r="C1" s="42"/>
    </row>
    <row r="2" ht="22.5" customHeight="1" spans="2:3">
      <c r="B2" s="43" t="s">
        <v>1</v>
      </c>
      <c r="C2" s="43"/>
    </row>
    <row r="3" ht="19.5" customHeight="1" spans="1:3">
      <c r="A3" s="44" t="s">
        <v>870</v>
      </c>
      <c r="B3" s="44" t="s">
        <v>4</v>
      </c>
      <c r="C3" s="44" t="s">
        <v>865</v>
      </c>
    </row>
    <row r="4" ht="19.5" customHeight="1" spans="1:3">
      <c r="A4" s="45" t="s">
        <v>871</v>
      </c>
      <c r="B4" s="46"/>
      <c r="C4" s="46"/>
    </row>
    <row r="5" ht="19.5" customHeight="1" spans="1:3">
      <c r="A5" s="36" t="s">
        <v>872</v>
      </c>
      <c r="B5" s="46">
        <f>SUM(B6:B8)</f>
        <v>0</v>
      </c>
      <c r="C5" s="46"/>
    </row>
    <row r="6" ht="19.5" customHeight="1" spans="1:3">
      <c r="A6" s="36" t="s">
        <v>873</v>
      </c>
      <c r="B6" s="46"/>
      <c r="C6" s="46"/>
    </row>
    <row r="7" ht="19.5" customHeight="1" spans="1:3">
      <c r="A7" s="36" t="s">
        <v>874</v>
      </c>
      <c r="B7" s="46"/>
      <c r="C7" s="46"/>
    </row>
    <row r="8" ht="19.5" customHeight="1" spans="1:3">
      <c r="A8" s="47" t="s">
        <v>875</v>
      </c>
      <c r="B8" s="46"/>
      <c r="C8" s="46"/>
    </row>
    <row r="9" ht="19.5" customHeight="1" spans="1:3">
      <c r="A9" s="36" t="s">
        <v>876</v>
      </c>
      <c r="B9" s="46">
        <v>200</v>
      </c>
      <c r="C9" s="46"/>
    </row>
    <row r="10" ht="19.5" customHeight="1" spans="1:3">
      <c r="A10" s="36"/>
      <c r="B10" s="46"/>
      <c r="C10" s="46"/>
    </row>
    <row r="11" ht="19.5" customHeight="1" spans="1:3">
      <c r="A11" s="47"/>
      <c r="B11" s="46"/>
      <c r="C11" s="46"/>
    </row>
    <row r="12" ht="19.5" customHeight="1" spans="1:3">
      <c r="A12" s="36"/>
      <c r="B12" s="46"/>
      <c r="C12" s="46"/>
    </row>
    <row r="13" ht="19.5" customHeight="1" spans="1:3">
      <c r="A13" s="36"/>
      <c r="B13" s="46"/>
      <c r="C13" s="46"/>
    </row>
    <row r="14" ht="19.5" customHeight="1" spans="1:3">
      <c r="A14" s="36"/>
      <c r="B14" s="46"/>
      <c r="C14" s="46"/>
    </row>
    <row r="15" ht="19.5" customHeight="1" spans="1:3">
      <c r="A15" s="36"/>
      <c r="B15" s="46"/>
      <c r="C15" s="46"/>
    </row>
    <row r="16" ht="19.5" customHeight="1" spans="1:3">
      <c r="A16" s="36"/>
      <c r="B16" s="46"/>
      <c r="C16" s="46"/>
    </row>
    <row r="17" ht="19.5" customHeight="1" spans="1:3">
      <c r="A17" s="48"/>
      <c r="B17" s="46"/>
      <c r="C17" s="46"/>
    </row>
    <row r="18" ht="19.5" customHeight="1" spans="1:3">
      <c r="A18" s="36"/>
      <c r="B18" s="46"/>
      <c r="C18" s="46"/>
    </row>
    <row r="19" ht="19.5" customHeight="1" spans="1:3">
      <c r="A19" s="36"/>
      <c r="B19" s="46"/>
      <c r="C19" s="46"/>
    </row>
    <row r="20" ht="19.5" customHeight="1" spans="1:3">
      <c r="A20" s="49"/>
      <c r="B20" s="46"/>
      <c r="C20" s="46"/>
    </row>
    <row r="21" ht="19.5" customHeight="1" spans="1:3">
      <c r="A21" s="49"/>
      <c r="B21" s="46"/>
      <c r="C21" s="46"/>
    </row>
    <row r="22" ht="19.5" customHeight="1" spans="1:3">
      <c r="A22" s="49" t="s">
        <v>877</v>
      </c>
      <c r="B22" s="46">
        <f>SUM(B4,B5,B9)</f>
        <v>200</v>
      </c>
      <c r="C22" s="46"/>
    </row>
    <row r="23" ht="19.5" customHeight="1" spans="1:3">
      <c r="A23" s="49" t="s">
        <v>878</v>
      </c>
      <c r="B23" s="46"/>
      <c r="C23" s="46"/>
    </row>
    <row r="24" ht="19.5" customHeight="1" spans="1:3">
      <c r="A24" s="49" t="s">
        <v>879</v>
      </c>
      <c r="B24" s="50"/>
      <c r="C24" s="46"/>
    </row>
    <row r="25" ht="19.5" customHeight="1" spans="1:3">
      <c r="A25" s="46" t="s">
        <v>713</v>
      </c>
      <c r="B25" s="46">
        <f>SUM(B22:B24)</f>
        <v>200</v>
      </c>
      <c r="C25" s="46"/>
    </row>
  </sheetData>
  <mergeCells count="2">
    <mergeCell ref="A1:C1"/>
    <mergeCell ref="B2:C2"/>
  </mergeCells>
  <printOptions horizontalCentered="1"/>
  <pageMargins left="0.55" right="0.55" top="0.43" bottom="0.55" header="0.51" footer="0.51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20"/>
  <sheetViews>
    <sheetView showZeros="0" zoomScale="115" zoomScaleNormal="115" workbookViewId="0">
      <selection activeCell="H9" sqref="H9"/>
    </sheetView>
  </sheetViews>
  <sheetFormatPr defaultColWidth="9" defaultRowHeight="14.25" outlineLevelCol="2"/>
  <cols>
    <col min="1" max="1" width="39.875" customWidth="1"/>
    <col min="2" max="2" width="26.125" customWidth="1"/>
    <col min="3" max="3" width="23.625" hidden="1" customWidth="1"/>
  </cols>
  <sheetData>
    <row r="1" ht="30.75" customHeight="1" spans="1:3">
      <c r="A1" s="30" t="s">
        <v>880</v>
      </c>
      <c r="B1" s="30"/>
      <c r="C1" s="30"/>
    </row>
    <row r="2" ht="24" customHeight="1" spans="2:3">
      <c r="B2" s="40" t="s">
        <v>1</v>
      </c>
      <c r="C2" s="31"/>
    </row>
    <row r="3" ht="23.1" customHeight="1" spans="1:3">
      <c r="A3" s="32" t="s">
        <v>881</v>
      </c>
      <c r="B3" s="32" t="s">
        <v>4</v>
      </c>
      <c r="C3" s="32" t="s">
        <v>865</v>
      </c>
    </row>
    <row r="4" ht="23.1" customHeight="1" spans="1:3">
      <c r="A4" s="33" t="s">
        <v>882</v>
      </c>
      <c r="B4" s="33"/>
      <c r="C4" s="33" t="s">
        <v>883</v>
      </c>
    </row>
    <row r="5" ht="23.1" customHeight="1" spans="1:3">
      <c r="A5" s="33" t="s">
        <v>884</v>
      </c>
      <c r="B5" s="34">
        <v>17097</v>
      </c>
      <c r="C5" s="33"/>
    </row>
    <row r="6" ht="23.1" customHeight="1" spans="1:3">
      <c r="A6" s="33" t="s">
        <v>885</v>
      </c>
      <c r="B6" s="34">
        <v>26347</v>
      </c>
      <c r="C6" s="33" t="s">
        <v>886</v>
      </c>
    </row>
    <row r="7" ht="23.1" customHeight="1" spans="1:3">
      <c r="A7" s="33" t="s">
        <v>887</v>
      </c>
      <c r="B7" s="34">
        <v>9617</v>
      </c>
      <c r="C7" s="33"/>
    </row>
    <row r="8" ht="23.1" customHeight="1" spans="1:3">
      <c r="A8" s="33" t="s">
        <v>888</v>
      </c>
      <c r="B8" s="34">
        <v>38365</v>
      </c>
      <c r="C8" s="33"/>
    </row>
    <row r="9" ht="24" customHeight="1" spans="1:3">
      <c r="A9" s="33" t="s">
        <v>889</v>
      </c>
      <c r="B9" s="34">
        <v>1581</v>
      </c>
      <c r="C9" s="35"/>
    </row>
    <row r="10" ht="23.1" customHeight="1" spans="1:3">
      <c r="A10" s="33" t="s">
        <v>890</v>
      </c>
      <c r="B10" s="34">
        <v>838</v>
      </c>
      <c r="C10" s="33"/>
    </row>
    <row r="11" ht="23.1" customHeight="1" spans="1:3">
      <c r="A11" s="33" t="s">
        <v>891</v>
      </c>
      <c r="B11" s="34"/>
      <c r="C11" s="33"/>
    </row>
    <row r="12" ht="23.1" customHeight="1" spans="1:3">
      <c r="A12" s="33"/>
      <c r="B12" s="33"/>
      <c r="C12" s="33"/>
    </row>
    <row r="13" ht="23.1" customHeight="1" spans="1:3">
      <c r="A13" s="33"/>
      <c r="B13" s="33"/>
      <c r="C13" s="33"/>
    </row>
    <row r="14" ht="23.1" customHeight="1" spans="1:3">
      <c r="A14" s="33"/>
      <c r="B14" s="33"/>
      <c r="C14" s="33"/>
    </row>
    <row r="15" ht="23.1" customHeight="1" spans="1:3">
      <c r="A15" s="33"/>
      <c r="B15" s="33"/>
      <c r="C15" s="33"/>
    </row>
    <row r="16" ht="23.1" customHeight="1" spans="1:3">
      <c r="A16" s="33"/>
      <c r="B16" s="33"/>
      <c r="C16" s="33"/>
    </row>
    <row r="17" ht="23.1" customHeight="1" spans="1:3">
      <c r="A17" s="33"/>
      <c r="B17" s="33"/>
      <c r="C17" s="33"/>
    </row>
    <row r="18" ht="23.1" customHeight="1" spans="1:3">
      <c r="A18" s="33" t="s">
        <v>892</v>
      </c>
      <c r="B18" s="34">
        <v>93845</v>
      </c>
      <c r="C18" s="33"/>
    </row>
    <row r="19" ht="23.1" customHeight="1" spans="1:3">
      <c r="A19" s="33" t="s">
        <v>893</v>
      </c>
      <c r="B19" s="34">
        <v>65642</v>
      </c>
      <c r="C19" s="33"/>
    </row>
    <row r="20" ht="23.1" customHeight="1" spans="1:3">
      <c r="A20" s="33" t="s">
        <v>33</v>
      </c>
      <c r="B20" s="34">
        <v>159487</v>
      </c>
      <c r="C20" s="33"/>
    </row>
  </sheetData>
  <mergeCells count="1">
    <mergeCell ref="A1:C1"/>
  </mergeCells>
  <printOptions horizontalCentered="1"/>
  <pageMargins left="0.55" right="0.55" top="0.43" bottom="0.55" header="0.51" footer="0.51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20"/>
  <sheetViews>
    <sheetView showZeros="0" zoomScale="130" zoomScaleNormal="130" topLeftCell="A2" workbookViewId="0">
      <selection activeCell="H8" sqref="H8"/>
    </sheetView>
  </sheetViews>
  <sheetFormatPr defaultColWidth="9" defaultRowHeight="14.25" outlineLevelCol="2"/>
  <cols>
    <col min="1" max="1" width="38.75" customWidth="1"/>
    <col min="2" max="2" width="22.25" customWidth="1"/>
    <col min="3" max="3" width="23.625" hidden="1" customWidth="1"/>
  </cols>
  <sheetData>
    <row r="1" ht="30.75" customHeight="1" spans="1:3">
      <c r="A1" s="30" t="s">
        <v>894</v>
      </c>
      <c r="B1" s="30"/>
      <c r="C1" s="30"/>
    </row>
    <row r="2" ht="24" customHeight="1" spans="2:3">
      <c r="B2" s="31" t="s">
        <v>1</v>
      </c>
      <c r="C2" s="31"/>
    </row>
    <row r="3" ht="23.1" customHeight="1" spans="1:3">
      <c r="A3" s="32" t="s">
        <v>870</v>
      </c>
      <c r="B3" s="32" t="s">
        <v>4</v>
      </c>
      <c r="C3" s="32" t="s">
        <v>865</v>
      </c>
    </row>
    <row r="4" ht="23.1" customHeight="1" spans="1:3">
      <c r="A4" s="33" t="s">
        <v>882</v>
      </c>
      <c r="B4" s="33"/>
      <c r="C4" s="33" t="s">
        <v>883</v>
      </c>
    </row>
    <row r="5" ht="23.1" customHeight="1" spans="1:3">
      <c r="A5" s="33" t="s">
        <v>884</v>
      </c>
      <c r="B5" s="34">
        <v>12389</v>
      </c>
      <c r="C5" s="33"/>
    </row>
    <row r="6" ht="23.1" customHeight="1" spans="1:3">
      <c r="A6" s="33" t="s">
        <v>885</v>
      </c>
      <c r="B6" s="34">
        <v>26301</v>
      </c>
      <c r="C6" s="33" t="s">
        <v>886</v>
      </c>
    </row>
    <row r="7" ht="23.1" customHeight="1" spans="1:3">
      <c r="A7" s="33" t="s">
        <v>887</v>
      </c>
      <c r="B7" s="34">
        <v>6562</v>
      </c>
      <c r="C7" s="33"/>
    </row>
    <row r="8" ht="23.1" customHeight="1" spans="1:3">
      <c r="A8" s="33" t="s">
        <v>888</v>
      </c>
      <c r="B8" s="34">
        <v>32519</v>
      </c>
      <c r="C8" s="33"/>
    </row>
    <row r="9" ht="24" customHeight="1" spans="1:3">
      <c r="A9" s="33" t="s">
        <v>889</v>
      </c>
      <c r="B9" s="34">
        <v>1465</v>
      </c>
      <c r="C9" s="35"/>
    </row>
    <row r="10" ht="23.1" customHeight="1" spans="1:3">
      <c r="A10" s="33" t="s">
        <v>890</v>
      </c>
      <c r="B10" s="34">
        <v>334</v>
      </c>
      <c r="C10" s="33"/>
    </row>
    <row r="11" ht="23.1" customHeight="1" spans="1:3">
      <c r="A11" s="33" t="s">
        <v>891</v>
      </c>
      <c r="B11" s="34"/>
      <c r="C11" s="33"/>
    </row>
    <row r="12" ht="23.1" customHeight="1" spans="1:3">
      <c r="A12" s="36"/>
      <c r="B12" s="33"/>
      <c r="C12" s="33"/>
    </row>
    <row r="13" ht="23.1" customHeight="1" spans="1:3">
      <c r="A13" s="36"/>
      <c r="B13" s="33"/>
      <c r="C13" s="33"/>
    </row>
    <row r="14" ht="23.1" customHeight="1" spans="1:3">
      <c r="A14" s="37"/>
      <c r="B14" s="33"/>
      <c r="C14" s="33"/>
    </row>
    <row r="15" ht="23.1" customHeight="1" spans="1:3">
      <c r="A15" s="37"/>
      <c r="B15" s="33"/>
      <c r="C15" s="33"/>
    </row>
    <row r="16" ht="23.1" customHeight="1" spans="1:3">
      <c r="A16" s="37"/>
      <c r="B16" s="33"/>
      <c r="C16" s="33"/>
    </row>
    <row r="17" ht="23.1" customHeight="1" spans="1:3">
      <c r="A17" s="37"/>
      <c r="B17" s="33"/>
      <c r="C17" s="33"/>
    </row>
    <row r="18" ht="23.1" customHeight="1" spans="1:3">
      <c r="A18" s="36" t="s">
        <v>895</v>
      </c>
      <c r="B18" s="38">
        <f>SUM(B4:B11)</f>
        <v>79570</v>
      </c>
      <c r="C18" s="33"/>
    </row>
    <row r="19" ht="23.1" customHeight="1" spans="1:3">
      <c r="A19" s="36" t="s">
        <v>896</v>
      </c>
      <c r="B19" s="39">
        <v>79917</v>
      </c>
      <c r="C19" s="33"/>
    </row>
    <row r="20" ht="23.1" customHeight="1" spans="1:3">
      <c r="A20" s="33" t="s">
        <v>851</v>
      </c>
      <c r="B20" s="38">
        <f>SUM(B18:B19)</f>
        <v>159487</v>
      </c>
      <c r="C20" s="33"/>
    </row>
  </sheetData>
  <mergeCells count="2">
    <mergeCell ref="A1:C1"/>
    <mergeCell ref="B2:C2"/>
  </mergeCells>
  <printOptions horizontalCentered="1"/>
  <pageMargins left="0.55" right="0.55" top="0.43" bottom="0.55" header="0.51" footer="0.51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73"/>
  <sheetViews>
    <sheetView zoomScale="115" zoomScaleNormal="115" workbookViewId="0">
      <selection activeCell="E12" sqref="E12"/>
    </sheetView>
  </sheetViews>
  <sheetFormatPr defaultColWidth="9" defaultRowHeight="14.25" outlineLevelCol="1"/>
  <cols>
    <col min="1" max="1" width="44.625" customWidth="1"/>
    <col min="2" max="2" width="31.75" customWidth="1"/>
  </cols>
  <sheetData>
    <row r="1" ht="26.25" customHeight="1" spans="1:2">
      <c r="A1" s="18" t="s">
        <v>897</v>
      </c>
      <c r="B1" s="18"/>
    </row>
    <row r="2" spans="1:2">
      <c r="A2" s="19"/>
      <c r="B2" s="20" t="s">
        <v>1</v>
      </c>
    </row>
    <row r="3" ht="15" customHeight="1" spans="1:2">
      <c r="A3" s="21" t="s">
        <v>861</v>
      </c>
      <c r="B3" s="21" t="s">
        <v>4</v>
      </c>
    </row>
    <row r="4" ht="15" customHeight="1" spans="1:2">
      <c r="A4" s="22" t="s">
        <v>898</v>
      </c>
      <c r="B4" s="23">
        <v>146430</v>
      </c>
    </row>
    <row r="5" ht="15" customHeight="1" spans="1:2">
      <c r="A5" s="24" t="s">
        <v>899</v>
      </c>
      <c r="B5" s="23">
        <v>4103</v>
      </c>
    </row>
    <row r="6" ht="15" customHeight="1" spans="1:2">
      <c r="A6" s="25" t="s">
        <v>900</v>
      </c>
      <c r="B6" s="23">
        <v>1331</v>
      </c>
    </row>
    <row r="7" ht="15" customHeight="1" spans="1:2">
      <c r="A7" s="25" t="s">
        <v>901</v>
      </c>
      <c r="B7" s="23">
        <v>1056</v>
      </c>
    </row>
    <row r="8" ht="15" customHeight="1" spans="1:2">
      <c r="A8" s="25" t="s">
        <v>902</v>
      </c>
      <c r="B8" s="23">
        <v>6186</v>
      </c>
    </row>
    <row r="9" ht="15" customHeight="1" spans="1:2">
      <c r="A9" s="25" t="s">
        <v>903</v>
      </c>
      <c r="B9" s="23">
        <v>2</v>
      </c>
    </row>
    <row r="10" ht="15" customHeight="1" spans="1:2">
      <c r="A10" s="25" t="s">
        <v>904</v>
      </c>
      <c r="B10" s="23"/>
    </row>
    <row r="11" ht="15" customHeight="1" spans="1:2">
      <c r="A11" s="25" t="s">
        <v>905</v>
      </c>
      <c r="B11" s="23">
        <v>-4472</v>
      </c>
    </row>
    <row r="12" ht="15" customHeight="1" spans="1:2">
      <c r="A12" s="25" t="s">
        <v>906</v>
      </c>
      <c r="B12" s="23">
        <v>113011</v>
      </c>
    </row>
    <row r="13" ht="15" customHeight="1" spans="1:2">
      <c r="A13" s="25" t="s">
        <v>907</v>
      </c>
      <c r="B13" s="23"/>
    </row>
    <row r="14" ht="15" customHeight="1" spans="1:2">
      <c r="A14" s="26" t="s">
        <v>908</v>
      </c>
      <c r="B14" s="23">
        <v>22855</v>
      </c>
    </row>
    <row r="15" ht="15" customHeight="1" spans="1:2">
      <c r="A15" s="27" t="s">
        <v>909</v>
      </c>
      <c r="B15" s="23">
        <v>4601</v>
      </c>
    </row>
    <row r="16" ht="15" customHeight="1" spans="1:2">
      <c r="A16" s="27" t="s">
        <v>910</v>
      </c>
      <c r="B16" s="23">
        <v>4066</v>
      </c>
    </row>
    <row r="17" ht="15" customHeight="1" spans="1:2">
      <c r="A17" s="27" t="s">
        <v>911</v>
      </c>
      <c r="B17" s="23"/>
    </row>
    <row r="18" ht="15" customHeight="1" spans="1:2">
      <c r="A18" s="27" t="s">
        <v>912</v>
      </c>
      <c r="B18" s="23">
        <v>429</v>
      </c>
    </row>
    <row r="19" ht="15" customHeight="1" spans="1:2">
      <c r="A19" s="27" t="s">
        <v>913</v>
      </c>
      <c r="B19" s="23"/>
    </row>
    <row r="20" ht="15" customHeight="1" spans="1:2">
      <c r="A20" s="27" t="s">
        <v>914</v>
      </c>
      <c r="B20" s="23">
        <v>399</v>
      </c>
    </row>
    <row r="21" ht="15" customHeight="1" spans="1:2">
      <c r="A21" s="27" t="s">
        <v>915</v>
      </c>
      <c r="B21" s="23">
        <v>6166</v>
      </c>
    </row>
    <row r="22" ht="15" customHeight="1" spans="1:2">
      <c r="A22" s="27" t="s">
        <v>916</v>
      </c>
      <c r="B22" s="23">
        <v>24391</v>
      </c>
    </row>
    <row r="23" ht="15" customHeight="1" spans="1:2">
      <c r="A23" s="26" t="s">
        <v>917</v>
      </c>
      <c r="B23" s="23">
        <v>22614</v>
      </c>
    </row>
    <row r="24" ht="15" customHeight="1" spans="1:2">
      <c r="A24" s="27" t="s">
        <v>918</v>
      </c>
      <c r="B24" s="23">
        <v>1366</v>
      </c>
    </row>
    <row r="25" ht="15" customHeight="1" spans="1:2">
      <c r="A25" s="27" t="s">
        <v>919</v>
      </c>
      <c r="B25" s="23">
        <v>2434</v>
      </c>
    </row>
    <row r="26" ht="15" customHeight="1" spans="1:2">
      <c r="A26" s="27" t="s">
        <v>920</v>
      </c>
      <c r="B26" s="23"/>
    </row>
    <row r="27" ht="15" customHeight="1" spans="1:2">
      <c r="A27" s="27" t="s">
        <v>921</v>
      </c>
      <c r="B27" s="23">
        <v>15308</v>
      </c>
    </row>
    <row r="28" ht="15" customHeight="1" spans="1:2">
      <c r="A28" s="27" t="s">
        <v>922</v>
      </c>
      <c r="B28" s="23">
        <v>1007</v>
      </c>
    </row>
    <row r="29" ht="15" customHeight="1" spans="1:2">
      <c r="A29" s="27" t="s">
        <v>923</v>
      </c>
      <c r="B29" s="23"/>
    </row>
    <row r="30" ht="15" customHeight="1" spans="1:2">
      <c r="A30" s="27" t="s">
        <v>924</v>
      </c>
      <c r="B30" s="23"/>
    </row>
    <row r="31" ht="15" customHeight="1" spans="1:2">
      <c r="A31" s="27" t="s">
        <v>925</v>
      </c>
      <c r="B31" s="23">
        <v>578</v>
      </c>
    </row>
    <row r="32" ht="15" customHeight="1" spans="1:2">
      <c r="A32" s="28" t="s">
        <v>926</v>
      </c>
      <c r="B32" s="23"/>
    </row>
    <row r="33" ht="15" customHeight="1" spans="1:2">
      <c r="A33" s="28" t="s">
        <v>927</v>
      </c>
      <c r="B33" s="23"/>
    </row>
    <row r="34" ht="15" customHeight="1" spans="1:2">
      <c r="A34" s="28" t="s">
        <v>928</v>
      </c>
      <c r="B34" s="23"/>
    </row>
    <row r="35" ht="15" customHeight="1" spans="1:2">
      <c r="A35" s="28" t="s">
        <v>929</v>
      </c>
      <c r="B35" s="23"/>
    </row>
    <row r="36" ht="15" customHeight="1" spans="1:2">
      <c r="A36" s="28" t="s">
        <v>930</v>
      </c>
      <c r="B36" s="23"/>
    </row>
    <row r="37" ht="15" customHeight="1" spans="1:2">
      <c r="A37" s="28" t="s">
        <v>931</v>
      </c>
      <c r="B37" s="23"/>
    </row>
    <row r="38" ht="15" customHeight="1" spans="1:2">
      <c r="A38" s="28" t="s">
        <v>932</v>
      </c>
      <c r="B38" s="23"/>
    </row>
    <row r="39" ht="15" customHeight="1" spans="1:2">
      <c r="A39" s="28" t="s">
        <v>933</v>
      </c>
      <c r="B39" s="23"/>
    </row>
    <row r="40" ht="15" customHeight="1" spans="1:2">
      <c r="A40" s="28" t="s">
        <v>934</v>
      </c>
      <c r="B40" s="23"/>
    </row>
    <row r="41" ht="15" customHeight="1" spans="1:2">
      <c r="A41" s="28" t="s">
        <v>935</v>
      </c>
      <c r="B41" s="23"/>
    </row>
    <row r="42" ht="15" customHeight="1" spans="1:2">
      <c r="A42" s="28" t="s">
        <v>936</v>
      </c>
      <c r="B42" s="23"/>
    </row>
    <row r="43" ht="15" customHeight="1" spans="1:2">
      <c r="A43" s="28" t="s">
        <v>937</v>
      </c>
      <c r="B43" s="23"/>
    </row>
    <row r="44" ht="15" customHeight="1" spans="1:2">
      <c r="A44" s="28" t="s">
        <v>938</v>
      </c>
      <c r="B44" s="23"/>
    </row>
    <row r="45" ht="15" customHeight="1" spans="1:2">
      <c r="A45" s="28" t="s">
        <v>939</v>
      </c>
      <c r="B45" s="23"/>
    </row>
    <row r="46" ht="15" customHeight="1" spans="1:2">
      <c r="A46" s="28" t="s">
        <v>940</v>
      </c>
      <c r="B46" s="23"/>
    </row>
    <row r="47" ht="15" customHeight="1" spans="1:2">
      <c r="A47" s="28" t="s">
        <v>941</v>
      </c>
      <c r="B47" s="23"/>
    </row>
    <row r="48" ht="15" customHeight="1" spans="1:2">
      <c r="A48" s="28" t="s">
        <v>942</v>
      </c>
      <c r="B48" s="23"/>
    </row>
    <row r="49" ht="15" customHeight="1" spans="1:2">
      <c r="A49" s="28" t="s">
        <v>943</v>
      </c>
      <c r="B49" s="23"/>
    </row>
    <row r="50" ht="15" customHeight="1" spans="1:2">
      <c r="A50" s="28" t="s">
        <v>944</v>
      </c>
      <c r="B50" s="23"/>
    </row>
    <row r="51" ht="15" customHeight="1" spans="1:2">
      <c r="A51" s="28" t="s">
        <v>945</v>
      </c>
      <c r="B51" s="23"/>
    </row>
    <row r="52" ht="15" customHeight="1" spans="1:2">
      <c r="A52" s="27" t="s">
        <v>946</v>
      </c>
      <c r="B52" s="23">
        <v>6797</v>
      </c>
    </row>
    <row r="53" ht="15" customHeight="1" spans="1:2">
      <c r="A53" s="27" t="s">
        <v>947</v>
      </c>
      <c r="B53" s="23">
        <v>29316</v>
      </c>
    </row>
    <row r="54" ht="15" customHeight="1" spans="1:2">
      <c r="A54" s="27" t="s">
        <v>948</v>
      </c>
      <c r="B54" s="23">
        <v>26</v>
      </c>
    </row>
    <row r="55" ht="15" customHeight="1" spans="1:2">
      <c r="A55" s="27" t="s">
        <v>949</v>
      </c>
      <c r="B55" s="23"/>
    </row>
    <row r="56" ht="15" customHeight="1" spans="1:2">
      <c r="A56" s="27" t="s">
        <v>950</v>
      </c>
      <c r="B56" s="23"/>
    </row>
    <row r="57" ht="15" customHeight="1" spans="1:2">
      <c r="A57" s="27" t="s">
        <v>951</v>
      </c>
      <c r="B57" s="23">
        <v>13</v>
      </c>
    </row>
    <row r="58" ht="15" customHeight="1" spans="1:2">
      <c r="A58" s="27" t="s">
        <v>952</v>
      </c>
      <c r="B58" s="23">
        <v>2510</v>
      </c>
    </row>
    <row r="59" ht="15" customHeight="1" spans="1:2">
      <c r="A59" s="27" t="s">
        <v>953</v>
      </c>
      <c r="B59" s="23"/>
    </row>
    <row r="60" ht="15" customHeight="1" spans="1:2">
      <c r="A60" s="27" t="s">
        <v>954</v>
      </c>
      <c r="B60" s="23">
        <v>252</v>
      </c>
    </row>
    <row r="61" ht="15" customHeight="1" spans="1:2">
      <c r="A61" s="27" t="s">
        <v>955</v>
      </c>
      <c r="B61" s="23">
        <v>3996</v>
      </c>
    </row>
    <row r="62" ht="15" customHeight="1" spans="1:2">
      <c r="A62" s="27" t="s">
        <v>956</v>
      </c>
      <c r="B62" s="23">
        <v>5518</v>
      </c>
    </row>
    <row r="63" ht="15" customHeight="1" spans="1:2">
      <c r="A63" s="27" t="s">
        <v>957</v>
      </c>
      <c r="B63" s="23">
        <v>1935</v>
      </c>
    </row>
    <row r="64" ht="15" customHeight="1" spans="1:2">
      <c r="A64" s="27" t="s">
        <v>958</v>
      </c>
      <c r="B64" s="23"/>
    </row>
    <row r="65" ht="15" customHeight="1" spans="1:2">
      <c r="A65" s="27" t="s">
        <v>959</v>
      </c>
      <c r="B65" s="23">
        <v>3488</v>
      </c>
    </row>
    <row r="66" ht="15" customHeight="1" spans="1:2">
      <c r="A66" s="27" t="s">
        <v>960</v>
      </c>
      <c r="B66" s="23">
        <v>1045</v>
      </c>
    </row>
    <row r="67" ht="15" customHeight="1" spans="1:2">
      <c r="A67" s="27" t="s">
        <v>961</v>
      </c>
      <c r="B67" s="23">
        <v>50</v>
      </c>
    </row>
    <row r="68" ht="15" customHeight="1" spans="1:2">
      <c r="A68" s="27" t="s">
        <v>962</v>
      </c>
      <c r="B68" s="23"/>
    </row>
    <row r="69" ht="15" customHeight="1" spans="1:2">
      <c r="A69" s="27" t="s">
        <v>963</v>
      </c>
      <c r="B69" s="23"/>
    </row>
    <row r="70" ht="15" customHeight="1" spans="1:2">
      <c r="A70" s="27" t="s">
        <v>964</v>
      </c>
      <c r="B70" s="23"/>
    </row>
    <row r="71" ht="15" customHeight="1" spans="1:2">
      <c r="A71" s="27" t="s">
        <v>965</v>
      </c>
      <c r="B71" s="23">
        <v>9030</v>
      </c>
    </row>
    <row r="72" ht="15" customHeight="1" spans="1:2">
      <c r="A72" s="27" t="s">
        <v>966</v>
      </c>
      <c r="B72" s="23">
        <v>183</v>
      </c>
    </row>
    <row r="73" ht="15" customHeight="1" spans="1:2">
      <c r="A73" s="29" t="s">
        <v>967</v>
      </c>
      <c r="B73" s="23">
        <v>1270</v>
      </c>
    </row>
  </sheetData>
  <mergeCells count="1">
    <mergeCell ref="A1:B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14"/>
  <sheetViews>
    <sheetView zoomScale="85" zoomScaleNormal="85" workbookViewId="0">
      <selection activeCell="G27" sqref="G27"/>
    </sheetView>
  </sheetViews>
  <sheetFormatPr defaultColWidth="9" defaultRowHeight="14.25" outlineLevelCol="2"/>
  <cols>
    <col min="1" max="1" width="49.625" customWidth="1"/>
    <col min="2" max="2" width="28.125" customWidth="1"/>
    <col min="3" max="3" width="41.25" customWidth="1"/>
  </cols>
  <sheetData>
    <row r="1" ht="18.75" spans="1:1">
      <c r="A1" s="6"/>
    </row>
    <row r="2" ht="30" customHeight="1" spans="1:3">
      <c r="A2" s="7" t="s">
        <v>968</v>
      </c>
      <c r="B2" s="7"/>
      <c r="C2" s="7"/>
    </row>
    <row r="3" ht="15.75" spans="1:1">
      <c r="A3" s="8"/>
    </row>
    <row r="4" ht="30" customHeight="1" spans="3:3">
      <c r="C4" s="2" t="s">
        <v>1</v>
      </c>
    </row>
    <row r="5" ht="30" customHeight="1" spans="1:3">
      <c r="A5" s="9" t="s">
        <v>969</v>
      </c>
      <c r="B5" s="9" t="s">
        <v>4</v>
      </c>
      <c r="C5" s="9" t="s">
        <v>970</v>
      </c>
    </row>
    <row r="6" ht="30" customHeight="1" spans="1:3">
      <c r="A6" s="9" t="s">
        <v>971</v>
      </c>
      <c r="B6" s="10">
        <f>B8+B9</f>
        <v>5205</v>
      </c>
      <c r="C6" s="11"/>
    </row>
    <row r="7" ht="30" customHeight="1" spans="1:3">
      <c r="A7" s="12" t="s">
        <v>972</v>
      </c>
      <c r="B7" s="10"/>
      <c r="C7" s="11"/>
    </row>
    <row r="8" ht="30" customHeight="1" spans="1:3">
      <c r="A8" s="12" t="s">
        <v>973</v>
      </c>
      <c r="B8" s="10">
        <v>2690</v>
      </c>
      <c r="C8" s="11"/>
    </row>
    <row r="9" ht="30" customHeight="1" spans="1:3">
      <c r="A9" s="12" t="s">
        <v>974</v>
      </c>
      <c r="B9" s="13">
        <v>2515</v>
      </c>
      <c r="C9" s="11"/>
    </row>
    <row r="10" ht="30" customHeight="1" spans="1:3">
      <c r="A10" s="14" t="s">
        <v>975</v>
      </c>
      <c r="B10" s="10">
        <v>1585</v>
      </c>
      <c r="C10" s="11"/>
    </row>
    <row r="11" ht="30" customHeight="1" spans="1:3">
      <c r="A11" s="12" t="s">
        <v>976</v>
      </c>
      <c r="B11" s="10">
        <v>930</v>
      </c>
      <c r="C11" s="11"/>
    </row>
    <row r="12" ht="30" customHeight="1" spans="1:3">
      <c r="A12" s="15"/>
      <c r="B12" s="16"/>
      <c r="C12" s="16"/>
    </row>
    <row r="13" ht="15.75" spans="1:1">
      <c r="A13" s="17"/>
    </row>
    <row r="14" spans="1:1">
      <c r="A14" t="s">
        <v>977</v>
      </c>
    </row>
  </sheetData>
  <mergeCells count="1">
    <mergeCell ref="A2:C2"/>
  </mergeCells>
  <pageMargins left="0.92" right="0.75" top="1" bottom="1" header="0.5" footer="0.5"/>
  <pageSetup paperSize="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6"/>
  <sheetViews>
    <sheetView zoomScale="130" zoomScaleNormal="130" workbookViewId="0">
      <selection activeCell="C14" sqref="C14"/>
    </sheetView>
  </sheetViews>
  <sheetFormatPr defaultColWidth="9" defaultRowHeight="14.25" outlineLevelRow="5" outlineLevelCol="2"/>
  <cols>
    <col min="1" max="1" width="34.75" customWidth="1"/>
    <col min="2" max="2" width="33.125" customWidth="1"/>
    <col min="3" max="3" width="26" customWidth="1"/>
  </cols>
  <sheetData>
    <row r="1" ht="25.5" spans="1:3">
      <c r="A1" s="1" t="s">
        <v>978</v>
      </c>
      <c r="B1" s="1"/>
      <c r="C1" s="1"/>
    </row>
    <row r="2" spans="3:3">
      <c r="C2" t="s">
        <v>979</v>
      </c>
    </row>
    <row r="3" spans="1:3">
      <c r="A3" s="3" t="s">
        <v>861</v>
      </c>
      <c r="B3" s="3" t="s">
        <v>980</v>
      </c>
      <c r="C3" s="3" t="s">
        <v>981</v>
      </c>
    </row>
    <row r="4" spans="1:3">
      <c r="A4" s="4" t="s">
        <v>982</v>
      </c>
      <c r="B4" s="3">
        <v>30.25</v>
      </c>
      <c r="C4" s="3" t="s">
        <v>983</v>
      </c>
    </row>
    <row r="5" spans="1:3">
      <c r="A5" s="4" t="s">
        <v>984</v>
      </c>
      <c r="B5" s="3">
        <v>32.88</v>
      </c>
      <c r="C5" s="3" t="s">
        <v>985</v>
      </c>
    </row>
    <row r="6" spans="1:3">
      <c r="A6" s="4" t="s">
        <v>986</v>
      </c>
      <c r="B6" s="3">
        <v>32.37</v>
      </c>
      <c r="C6" s="3" t="s">
        <v>987</v>
      </c>
    </row>
  </sheetData>
  <mergeCells count="1">
    <mergeCell ref="A1:C1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16"/>
  <sheetViews>
    <sheetView tabSelected="1" zoomScale="130" zoomScaleNormal="130" workbookViewId="0">
      <selection activeCell="E17" sqref="E17"/>
    </sheetView>
  </sheetViews>
  <sheetFormatPr defaultColWidth="9" defaultRowHeight="14.25" outlineLevelCol="2"/>
  <cols>
    <col min="1" max="1" width="28.25" customWidth="1"/>
    <col min="2" max="2" width="19" customWidth="1"/>
    <col min="3" max="3" width="28" customWidth="1"/>
  </cols>
  <sheetData>
    <row r="1" ht="25.5" spans="1:3">
      <c r="A1" s="1" t="s">
        <v>988</v>
      </c>
      <c r="B1" s="1"/>
      <c r="C1" s="1"/>
    </row>
    <row r="2" spans="3:3">
      <c r="C2" s="2" t="s">
        <v>979</v>
      </c>
    </row>
    <row r="3" spans="1:3">
      <c r="A3" s="3" t="s">
        <v>861</v>
      </c>
      <c r="B3" s="3" t="s">
        <v>980</v>
      </c>
      <c r="C3" s="3" t="s">
        <v>981</v>
      </c>
    </row>
    <row r="4" spans="1:3">
      <c r="A4" s="4" t="s">
        <v>982</v>
      </c>
      <c r="B4" s="3">
        <v>6.3</v>
      </c>
      <c r="C4" s="3" t="s">
        <v>983</v>
      </c>
    </row>
    <row r="5" spans="1:3">
      <c r="A5" s="4" t="s">
        <v>984</v>
      </c>
      <c r="B5" s="3">
        <v>7.09</v>
      </c>
      <c r="C5" s="3" t="s">
        <v>985</v>
      </c>
    </row>
    <row r="6" spans="1:3">
      <c r="A6" s="4" t="s">
        <v>986</v>
      </c>
      <c r="B6" s="3">
        <v>7.09</v>
      </c>
      <c r="C6" s="3" t="s">
        <v>987</v>
      </c>
    </row>
    <row r="16" spans="2:2">
      <c r="B16" s="5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102"/>
  <sheetViews>
    <sheetView showZeros="0" zoomScale="130" zoomScaleNormal="130" workbookViewId="0">
      <selection activeCell="E8" sqref="E8"/>
    </sheetView>
  </sheetViews>
  <sheetFormatPr defaultColWidth="9" defaultRowHeight="14.25" outlineLevelCol="1"/>
  <cols>
    <col min="1" max="1" width="28.125" style="214" customWidth="1"/>
    <col min="2" max="2" width="11.75" style="215" customWidth="1"/>
  </cols>
  <sheetData>
    <row r="1" ht="18.75" spans="1:2">
      <c r="A1" s="216" t="s">
        <v>34</v>
      </c>
      <c r="B1" s="216"/>
    </row>
    <row r="2" spans="2:2">
      <c r="B2" s="217" t="s">
        <v>1</v>
      </c>
    </row>
    <row r="3" spans="1:2">
      <c r="A3" s="218" t="s">
        <v>35</v>
      </c>
      <c r="B3" s="219"/>
    </row>
    <row r="4" spans="1:2">
      <c r="A4" s="220" t="s">
        <v>36</v>
      </c>
      <c r="B4" s="220" t="s">
        <v>4</v>
      </c>
    </row>
    <row r="5" spans="1:2">
      <c r="A5" s="221" t="s">
        <v>37</v>
      </c>
      <c r="B5" s="222">
        <v>41409</v>
      </c>
    </row>
    <row r="6" spans="1:2">
      <c r="A6" s="221" t="s">
        <v>38</v>
      </c>
      <c r="B6" s="222">
        <v>356</v>
      </c>
    </row>
    <row r="7" spans="1:2">
      <c r="A7" s="221" t="s">
        <v>39</v>
      </c>
      <c r="B7" s="222">
        <v>15125</v>
      </c>
    </row>
    <row r="8" spans="1:2">
      <c r="A8" s="221" t="s">
        <v>40</v>
      </c>
      <c r="B8" s="222">
        <v>67870</v>
      </c>
    </row>
    <row r="9" spans="1:2">
      <c r="A9" s="221" t="s">
        <v>41</v>
      </c>
      <c r="B9" s="222">
        <v>3225</v>
      </c>
    </row>
    <row r="10" spans="1:2">
      <c r="A10" s="221" t="s">
        <v>42</v>
      </c>
      <c r="B10" s="222">
        <v>47544</v>
      </c>
    </row>
    <row r="11" spans="1:2">
      <c r="A11" s="221" t="s">
        <v>43</v>
      </c>
      <c r="B11" s="222">
        <v>5604</v>
      </c>
    </row>
    <row r="12" spans="1:2">
      <c r="A12" s="221" t="s">
        <v>44</v>
      </c>
      <c r="B12" s="222"/>
    </row>
    <row r="13" spans="1:2">
      <c r="A13" s="221" t="s">
        <v>45</v>
      </c>
      <c r="B13" s="222"/>
    </row>
    <row r="14" spans="1:2">
      <c r="A14" s="221" t="s">
        <v>46</v>
      </c>
      <c r="B14" s="222"/>
    </row>
    <row r="15" spans="1:2">
      <c r="A15" s="221" t="s">
        <v>47</v>
      </c>
      <c r="B15" s="222">
        <v>29</v>
      </c>
    </row>
    <row r="16" spans="1:2">
      <c r="A16" s="221" t="s">
        <v>48</v>
      </c>
      <c r="B16" s="222">
        <v>11468</v>
      </c>
    </row>
    <row r="17" spans="1:2">
      <c r="A17" s="221" t="s">
        <v>49</v>
      </c>
      <c r="B17" s="222"/>
    </row>
    <row r="18" spans="1:2">
      <c r="A18" s="221" t="s">
        <v>50</v>
      </c>
      <c r="B18" s="222">
        <v>5952</v>
      </c>
    </row>
    <row r="19" spans="1:2">
      <c r="A19" s="221" t="s">
        <v>51</v>
      </c>
      <c r="B19" s="222">
        <v>327</v>
      </c>
    </row>
    <row r="20" spans="1:2">
      <c r="A20" s="221" t="s">
        <v>52</v>
      </c>
      <c r="B20" s="222"/>
    </row>
    <row r="21" spans="1:2">
      <c r="A21" s="221" t="s">
        <v>53</v>
      </c>
      <c r="B21" s="222"/>
    </row>
    <row r="22" spans="1:2">
      <c r="A22" s="221" t="s">
        <v>54</v>
      </c>
      <c r="B22" s="222">
        <v>41</v>
      </c>
    </row>
    <row r="23" spans="1:2">
      <c r="A23" s="221" t="s">
        <v>55</v>
      </c>
      <c r="B23" s="222"/>
    </row>
    <row r="24" spans="1:2">
      <c r="A24" s="221" t="s">
        <v>56</v>
      </c>
      <c r="B24" s="222"/>
    </row>
    <row r="25" spans="1:2">
      <c r="A25" s="221" t="s">
        <v>57</v>
      </c>
      <c r="B25" s="222">
        <v>192</v>
      </c>
    </row>
    <row r="26" spans="1:2">
      <c r="A26" s="221" t="s">
        <v>58</v>
      </c>
      <c r="B26" s="222"/>
    </row>
    <row r="27" spans="1:2">
      <c r="A27" s="221" t="s">
        <v>59</v>
      </c>
      <c r="B27" s="222">
        <v>5392</v>
      </c>
    </row>
    <row r="28" spans="1:2">
      <c r="A28" s="221" t="s">
        <v>60</v>
      </c>
      <c r="B28" s="222">
        <v>12068</v>
      </c>
    </row>
    <row r="29" spans="1:2">
      <c r="A29" s="221" t="s">
        <v>61</v>
      </c>
      <c r="B29" s="222">
        <v>1434</v>
      </c>
    </row>
    <row r="30" spans="1:2">
      <c r="A30" s="221" t="s">
        <v>62</v>
      </c>
      <c r="B30" s="222">
        <v>674</v>
      </c>
    </row>
    <row r="31" spans="1:2">
      <c r="A31" s="221" t="s">
        <v>63</v>
      </c>
      <c r="B31" s="222"/>
    </row>
    <row r="32" spans="1:2">
      <c r="A32" s="221" t="s">
        <v>64</v>
      </c>
      <c r="B32" s="222">
        <v>828</v>
      </c>
    </row>
    <row r="33" spans="1:2">
      <c r="A33" s="221" t="s">
        <v>65</v>
      </c>
      <c r="B33" s="222"/>
    </row>
    <row r="34" spans="1:2">
      <c r="A34" s="221" t="s">
        <v>66</v>
      </c>
      <c r="B34" s="222">
        <v>9132</v>
      </c>
    </row>
    <row r="35" spans="1:2">
      <c r="A35" s="221" t="s">
        <v>67</v>
      </c>
      <c r="B35" s="222">
        <v>73836</v>
      </c>
    </row>
    <row r="36" spans="1:2">
      <c r="A36" s="221" t="s">
        <v>68</v>
      </c>
      <c r="B36" s="222">
        <v>1577</v>
      </c>
    </row>
    <row r="37" spans="1:2">
      <c r="A37" s="221" t="s">
        <v>69</v>
      </c>
      <c r="B37" s="222">
        <v>6034</v>
      </c>
    </row>
    <row r="38" spans="1:2">
      <c r="A38" s="221" t="s">
        <v>70</v>
      </c>
      <c r="B38" s="222"/>
    </row>
    <row r="39" spans="1:2">
      <c r="A39" s="221" t="s">
        <v>71</v>
      </c>
      <c r="B39" s="222"/>
    </row>
    <row r="40" spans="1:2">
      <c r="A40" s="221" t="s">
        <v>72</v>
      </c>
      <c r="B40" s="222">
        <v>1253</v>
      </c>
    </row>
    <row r="41" spans="1:2">
      <c r="A41" s="221" t="s">
        <v>73</v>
      </c>
      <c r="B41" s="222">
        <v>4351</v>
      </c>
    </row>
    <row r="42" spans="1:2">
      <c r="A42" s="221" t="s">
        <v>74</v>
      </c>
      <c r="B42" s="222">
        <v>177</v>
      </c>
    </row>
    <row r="43" spans="1:2">
      <c r="A43" s="221" t="s">
        <v>75</v>
      </c>
      <c r="B43" s="222">
        <v>72</v>
      </c>
    </row>
    <row r="44" spans="1:2">
      <c r="A44" s="221" t="s">
        <v>76</v>
      </c>
      <c r="B44" s="222">
        <v>1141</v>
      </c>
    </row>
    <row r="45" spans="1:2">
      <c r="A45" s="221" t="s">
        <v>77</v>
      </c>
      <c r="B45" s="222"/>
    </row>
    <row r="46" spans="1:2">
      <c r="A46" s="221" t="s">
        <v>78</v>
      </c>
      <c r="B46" s="222">
        <v>5368</v>
      </c>
    </row>
    <row r="47" spans="1:2">
      <c r="A47" s="221" t="s">
        <v>79</v>
      </c>
      <c r="B47" s="222"/>
    </row>
    <row r="48" spans="1:2">
      <c r="A48" s="221" t="s">
        <v>80</v>
      </c>
      <c r="B48" s="222"/>
    </row>
    <row r="49" spans="1:2">
      <c r="A49" s="221" t="s">
        <v>81</v>
      </c>
      <c r="B49" s="222">
        <v>29</v>
      </c>
    </row>
    <row r="50" spans="1:2">
      <c r="A50" s="221" t="s">
        <v>82</v>
      </c>
      <c r="B50" s="222">
        <v>42205</v>
      </c>
    </row>
    <row r="51" spans="1:2">
      <c r="A51" s="221" t="s">
        <v>83</v>
      </c>
      <c r="B51" s="222">
        <v>1012</v>
      </c>
    </row>
    <row r="52" spans="1:2">
      <c r="A52" s="221" t="s">
        <v>84</v>
      </c>
      <c r="B52" s="222">
        <v>10617</v>
      </c>
    </row>
    <row r="53" spans="1:2">
      <c r="A53" s="221" t="s">
        <v>85</v>
      </c>
      <c r="B53" s="222">
        <v>45319</v>
      </c>
    </row>
    <row r="54" spans="1:2">
      <c r="A54" s="221" t="s">
        <v>86</v>
      </c>
      <c r="B54" s="222">
        <v>1228</v>
      </c>
    </row>
    <row r="55" spans="1:2">
      <c r="A55" s="221" t="s">
        <v>87</v>
      </c>
      <c r="B55" s="222">
        <v>468</v>
      </c>
    </row>
    <row r="56" spans="1:2">
      <c r="A56" s="221" t="s">
        <v>88</v>
      </c>
      <c r="B56" s="222">
        <v>2680</v>
      </c>
    </row>
    <row r="57" spans="1:2">
      <c r="A57" s="221" t="s">
        <v>89</v>
      </c>
      <c r="B57" s="222">
        <v>6307</v>
      </c>
    </row>
    <row r="58" spans="1:2">
      <c r="A58" s="221" t="s">
        <v>90</v>
      </c>
      <c r="B58" s="222">
        <v>74</v>
      </c>
    </row>
    <row r="59" spans="1:2">
      <c r="A59" s="221" t="s">
        <v>91</v>
      </c>
      <c r="B59" s="222">
        <v>1679</v>
      </c>
    </row>
    <row r="60" spans="1:2">
      <c r="A60" s="221" t="s">
        <v>92</v>
      </c>
      <c r="B60" s="222">
        <v>119</v>
      </c>
    </row>
    <row r="61" spans="1:2">
      <c r="A61" s="221" t="s">
        <v>93</v>
      </c>
      <c r="B61" s="222">
        <v>31746</v>
      </c>
    </row>
    <row r="62" spans="1:2">
      <c r="A62" s="221" t="s">
        <v>94</v>
      </c>
      <c r="B62" s="222">
        <v>568</v>
      </c>
    </row>
    <row r="63" spans="1:2">
      <c r="A63" s="221" t="s">
        <v>95</v>
      </c>
      <c r="B63" s="222">
        <v>176</v>
      </c>
    </row>
    <row r="64" spans="1:2">
      <c r="A64" s="221" t="s">
        <v>96</v>
      </c>
      <c r="B64" s="222">
        <v>274</v>
      </c>
    </row>
    <row r="65" spans="1:2">
      <c r="A65" s="221" t="s">
        <v>97</v>
      </c>
      <c r="B65" s="222">
        <v>3680</v>
      </c>
    </row>
    <row r="66" spans="1:2">
      <c r="A66" s="221" t="s">
        <v>98</v>
      </c>
      <c r="B66" s="222">
        <v>873</v>
      </c>
    </row>
    <row r="67" spans="1:2">
      <c r="A67" s="221" t="s">
        <v>99</v>
      </c>
      <c r="B67" s="222">
        <v>144</v>
      </c>
    </row>
    <row r="68" spans="1:2">
      <c r="A68" s="221" t="s">
        <v>100</v>
      </c>
      <c r="B68" s="222">
        <v>2079</v>
      </c>
    </row>
    <row r="69" spans="1:2">
      <c r="A69" s="221" t="s">
        <v>101</v>
      </c>
      <c r="B69" s="222">
        <v>570</v>
      </c>
    </row>
    <row r="70" spans="1:2">
      <c r="A70" s="221" t="s">
        <v>102</v>
      </c>
      <c r="B70" s="222"/>
    </row>
    <row r="71" spans="1:2">
      <c r="A71" s="221" t="s">
        <v>103</v>
      </c>
      <c r="B71" s="222"/>
    </row>
    <row r="72" spans="1:2">
      <c r="A72" s="221" t="s">
        <v>104</v>
      </c>
      <c r="B72" s="222"/>
    </row>
    <row r="73" spans="1:2">
      <c r="A73" s="221" t="s">
        <v>105</v>
      </c>
      <c r="B73" s="222">
        <v>14</v>
      </c>
    </row>
    <row r="74" spans="1:2">
      <c r="A74" s="221" t="s">
        <v>106</v>
      </c>
      <c r="B74" s="222"/>
    </row>
    <row r="75" spans="1:2">
      <c r="A75" s="221" t="s">
        <v>107</v>
      </c>
      <c r="B75" s="222">
        <v>9096</v>
      </c>
    </row>
    <row r="76" spans="1:2">
      <c r="A76" s="221" t="s">
        <v>108</v>
      </c>
      <c r="B76" s="222">
        <v>22215</v>
      </c>
    </row>
    <row r="77" spans="1:2">
      <c r="A77" s="221" t="s">
        <v>109</v>
      </c>
      <c r="B77" s="222">
        <v>8489</v>
      </c>
    </row>
    <row r="78" spans="1:2">
      <c r="A78" s="221" t="s">
        <v>110</v>
      </c>
      <c r="B78" s="222">
        <v>2313</v>
      </c>
    </row>
    <row r="79" spans="1:2">
      <c r="A79" s="221" t="s">
        <v>111</v>
      </c>
      <c r="B79" s="222">
        <v>3003</v>
      </c>
    </row>
    <row r="80" spans="1:2">
      <c r="A80" s="221" t="s">
        <v>112</v>
      </c>
      <c r="B80" s="222">
        <v>4578</v>
      </c>
    </row>
    <row r="81" spans="1:2">
      <c r="A81" s="221" t="s">
        <v>113</v>
      </c>
      <c r="B81" s="222">
        <v>1179</v>
      </c>
    </row>
    <row r="82" spans="1:2">
      <c r="A82" s="221" t="s">
        <v>114</v>
      </c>
      <c r="B82" s="222">
        <v>817</v>
      </c>
    </row>
    <row r="83" spans="1:2">
      <c r="A83" s="221" t="s">
        <v>115</v>
      </c>
      <c r="B83" s="222">
        <v>1836</v>
      </c>
    </row>
    <row r="84" spans="1:2">
      <c r="A84" s="221" t="s">
        <v>116</v>
      </c>
      <c r="B84" s="222"/>
    </row>
    <row r="85" spans="1:2">
      <c r="A85" s="221" t="s">
        <v>117</v>
      </c>
      <c r="B85" s="222"/>
    </row>
    <row r="86" spans="1:2">
      <c r="A86" s="221" t="s">
        <v>118</v>
      </c>
      <c r="B86" s="222">
        <v>4792</v>
      </c>
    </row>
    <row r="87" spans="1:2">
      <c r="A87" s="221" t="s">
        <v>119</v>
      </c>
      <c r="B87" s="222">
        <v>3005</v>
      </c>
    </row>
    <row r="88" spans="1:2">
      <c r="A88" s="221" t="s">
        <v>120</v>
      </c>
      <c r="B88" s="222"/>
    </row>
    <row r="89" spans="1:2">
      <c r="A89" s="221" t="s">
        <v>121</v>
      </c>
      <c r="B89" s="222"/>
    </row>
    <row r="90" spans="1:2">
      <c r="A90" s="221" t="s">
        <v>122</v>
      </c>
      <c r="B90" s="222">
        <v>454</v>
      </c>
    </row>
    <row r="91" spans="1:2">
      <c r="A91" s="221" t="s">
        <v>123</v>
      </c>
      <c r="B91" s="222">
        <v>591</v>
      </c>
    </row>
    <row r="92" spans="1:2">
      <c r="A92" s="221" t="s">
        <v>124</v>
      </c>
      <c r="B92" s="222">
        <v>742</v>
      </c>
    </row>
    <row r="93" spans="1:2">
      <c r="A93" s="221" t="s">
        <v>125</v>
      </c>
      <c r="B93" s="222">
        <v>2592</v>
      </c>
    </row>
    <row r="94" spans="1:2">
      <c r="A94" s="221" t="s">
        <v>126</v>
      </c>
      <c r="B94" s="222">
        <v>2510</v>
      </c>
    </row>
    <row r="95" spans="1:2">
      <c r="A95" s="221" t="s">
        <v>127</v>
      </c>
      <c r="B95" s="222">
        <v>256</v>
      </c>
    </row>
    <row r="96" spans="1:2">
      <c r="A96" s="221" t="s">
        <v>128</v>
      </c>
      <c r="B96" s="222">
        <v>3014</v>
      </c>
    </row>
    <row r="97" spans="1:2">
      <c r="A97" s="221" t="s">
        <v>129</v>
      </c>
      <c r="B97" s="222">
        <v>9603</v>
      </c>
    </row>
    <row r="98" spans="1:2">
      <c r="A98" s="221" t="s">
        <v>130</v>
      </c>
      <c r="B98" s="222">
        <v>454</v>
      </c>
    </row>
    <row r="99" spans="1:2">
      <c r="A99" s="221" t="s">
        <v>131</v>
      </c>
      <c r="B99" s="222">
        <v>4000</v>
      </c>
    </row>
    <row r="100" spans="1:2">
      <c r="A100" s="221" t="s">
        <v>132</v>
      </c>
      <c r="B100" s="222">
        <v>20415</v>
      </c>
    </row>
    <row r="101" spans="1:2">
      <c r="A101" s="221" t="s">
        <v>133</v>
      </c>
      <c r="B101" s="222">
        <v>11330</v>
      </c>
    </row>
    <row r="102" spans="1:2">
      <c r="A102" s="223" t="s">
        <v>134</v>
      </c>
      <c r="B102" s="224">
        <f>B5+B6+B7+B8+B18+B28+B35+B53+B65+B75+B76+B86+B93+B94+B95+B96+B97+B98+B99+B100+B101</f>
        <v>355892</v>
      </c>
    </row>
  </sheetData>
  <mergeCells count="2">
    <mergeCell ref="A1:B1"/>
    <mergeCell ref="A3:B3"/>
  </mergeCells>
  <pageMargins left="0.75" right="0.75" top="0.98" bottom="0.98" header="0.51" footer="0.51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632"/>
  <sheetViews>
    <sheetView showZeros="0" workbookViewId="0">
      <pane xSplit="3" ySplit="8" topLeftCell="D355" activePane="bottomRight" state="frozen"/>
      <selection/>
      <selection pane="topRight"/>
      <selection pane="bottomLeft"/>
      <selection pane="bottomRight" activeCell="N319" sqref="N319"/>
    </sheetView>
  </sheetViews>
  <sheetFormatPr defaultColWidth="8" defaultRowHeight="14.25"/>
  <cols>
    <col min="1" max="1" width="8.625" style="161" hidden="1" customWidth="1"/>
    <col min="2" max="2" width="11.125" style="164" customWidth="1"/>
    <col min="3" max="3" width="35.625" style="161" customWidth="1"/>
    <col min="4" max="7" width="11.125" style="165" customWidth="1"/>
    <col min="8" max="8" width="10.625" style="165" hidden="1" customWidth="1"/>
    <col min="9" max="9" width="9.375" style="166" hidden="1" customWidth="1"/>
    <col min="10" max="12" width="8.375" style="167" hidden="1" customWidth="1"/>
    <col min="13" max="13" width="31.25" style="165" hidden="1" customWidth="1"/>
    <col min="14" max="14" width="11.125" style="168" customWidth="1"/>
    <col min="15" max="21" width="10.5" style="168" hidden="1" customWidth="1"/>
    <col min="22" max="22" width="11.25" style="168" hidden="1" customWidth="1"/>
    <col min="23" max="23" width="11.125" style="169" customWidth="1"/>
    <col min="24" max="24" width="11.125" style="170" customWidth="1"/>
    <col min="25" max="25" width="11.125" style="170" hidden="1" customWidth="1"/>
    <col min="26" max="26" width="12.5" style="170" hidden="1" customWidth="1"/>
    <col min="27" max="27" width="8" style="171" hidden="1" customWidth="1"/>
    <col min="28" max="28" width="8" style="172" hidden="1" customWidth="1"/>
    <col min="29" max="29" width="10.125" style="171" hidden="1" customWidth="1"/>
    <col min="30" max="30" width="9.75" style="171" hidden="1" customWidth="1"/>
    <col min="31" max="31" width="8" style="170" hidden="1" customWidth="1"/>
    <col min="32" max="32" width="10.625" style="170" hidden="1" customWidth="1"/>
    <col min="33" max="33" width="9.875" style="170" hidden="1" customWidth="1"/>
    <col min="34" max="34" width="8" style="171" hidden="1" customWidth="1"/>
    <col min="35" max="36" width="8" style="170" customWidth="1"/>
    <col min="37" max="16384" width="8" style="170"/>
  </cols>
  <sheetData>
    <row r="1" ht="29.25" customHeight="1" spans="1:25">
      <c r="A1" s="87"/>
      <c r="B1" s="120" t="s">
        <v>135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84"/>
      <c r="Y1" s="184"/>
    </row>
    <row r="2" ht="18" customHeight="1" spans="1:25">
      <c r="A2" s="99"/>
      <c r="B2" s="100"/>
      <c r="C2" s="100"/>
      <c r="D2" s="101"/>
      <c r="E2" s="101"/>
      <c r="F2" s="101"/>
      <c r="G2" s="101"/>
      <c r="H2" s="101"/>
      <c r="I2" s="102"/>
      <c r="J2" s="102"/>
      <c r="K2" s="102"/>
      <c r="L2" s="102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85" t="s">
        <v>1</v>
      </c>
      <c r="X2" s="186"/>
      <c r="Y2" s="186"/>
    </row>
    <row r="3" ht="18" customHeight="1" spans="1:25">
      <c r="A3" s="103" t="s">
        <v>136</v>
      </c>
      <c r="B3" s="173" t="s">
        <v>137</v>
      </c>
      <c r="C3" s="173" t="s">
        <v>138</v>
      </c>
      <c r="D3" s="174" t="s">
        <v>139</v>
      </c>
      <c r="E3" s="105" t="s">
        <v>140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87"/>
      <c r="Y3" s="187"/>
    </row>
    <row r="4" ht="18" customHeight="1" spans="1:25">
      <c r="A4" s="103"/>
      <c r="B4" s="175"/>
      <c r="C4" s="175"/>
      <c r="D4" s="176"/>
      <c r="E4" s="105" t="s">
        <v>141</v>
      </c>
      <c r="F4" s="105" t="s">
        <v>142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25" t="s">
        <v>143</v>
      </c>
      <c r="X4" s="187"/>
      <c r="Y4" s="187"/>
    </row>
    <row r="5" s="161" customFormat="1" ht="18" customHeight="1" spans="1:34">
      <c r="A5" s="103"/>
      <c r="B5" s="175"/>
      <c r="C5" s="175"/>
      <c r="D5" s="176"/>
      <c r="E5" s="105"/>
      <c r="F5" s="105" t="s">
        <v>144</v>
      </c>
      <c r="G5" s="105" t="s">
        <v>145</v>
      </c>
      <c r="H5" s="177" t="s">
        <v>146</v>
      </c>
      <c r="I5" s="177"/>
      <c r="J5" s="177"/>
      <c r="K5" s="177"/>
      <c r="L5" s="177"/>
      <c r="M5" s="177"/>
      <c r="N5" s="105" t="s">
        <v>147</v>
      </c>
      <c r="O5" s="107" t="s">
        <v>148</v>
      </c>
      <c r="P5" s="110" t="s">
        <v>149</v>
      </c>
      <c r="Q5" s="126" t="s">
        <v>150</v>
      </c>
      <c r="R5" s="110" t="s">
        <v>151</v>
      </c>
      <c r="S5" s="110" t="s">
        <v>152</v>
      </c>
      <c r="T5" s="110" t="s">
        <v>153</v>
      </c>
      <c r="U5" s="107" t="s">
        <v>154</v>
      </c>
      <c r="V5" s="110" t="s">
        <v>155</v>
      </c>
      <c r="W5" s="125"/>
      <c r="X5" s="187"/>
      <c r="Y5" s="187"/>
      <c r="Z5" s="190" t="s">
        <v>156</v>
      </c>
      <c r="AA5" s="190"/>
      <c r="AB5" s="190"/>
      <c r="AC5" s="190"/>
      <c r="AD5" s="190"/>
      <c r="AE5" s="190" t="s">
        <v>157</v>
      </c>
      <c r="AF5" s="190"/>
      <c r="AG5" s="190"/>
      <c r="AH5" s="190"/>
    </row>
    <row r="6" s="161" customFormat="1" ht="18" customHeight="1" spans="1:34">
      <c r="A6" s="103"/>
      <c r="B6" s="175"/>
      <c r="C6" s="175"/>
      <c r="D6" s="176"/>
      <c r="E6" s="105"/>
      <c r="F6" s="105"/>
      <c r="G6" s="105"/>
      <c r="H6" s="105" t="s">
        <v>158</v>
      </c>
      <c r="I6" s="105"/>
      <c r="J6" s="105"/>
      <c r="K6" s="105"/>
      <c r="L6" s="107" t="s">
        <v>159</v>
      </c>
      <c r="M6" s="177"/>
      <c r="N6" s="105"/>
      <c r="O6" s="107"/>
      <c r="P6" s="110"/>
      <c r="Q6" s="126"/>
      <c r="R6" s="110"/>
      <c r="S6" s="110"/>
      <c r="T6" s="110"/>
      <c r="U6" s="107"/>
      <c r="V6" s="110"/>
      <c r="W6" s="125"/>
      <c r="X6" s="187"/>
      <c r="Y6" s="187"/>
      <c r="Z6" s="190"/>
      <c r="AA6" s="190"/>
      <c r="AB6" s="190"/>
      <c r="AC6" s="190"/>
      <c r="AD6" s="190"/>
      <c r="AE6" s="191"/>
      <c r="AF6" s="191"/>
      <c r="AG6" s="191"/>
      <c r="AH6" s="190"/>
    </row>
    <row r="7" s="161" customFormat="1" ht="25.5" customHeight="1" spans="1:34">
      <c r="A7" s="103"/>
      <c r="B7" s="178"/>
      <c r="C7" s="178"/>
      <c r="D7" s="179"/>
      <c r="E7" s="105"/>
      <c r="F7" s="105"/>
      <c r="G7" s="105"/>
      <c r="H7" s="107" t="s">
        <v>160</v>
      </c>
      <c r="I7" s="107" t="s">
        <v>161</v>
      </c>
      <c r="J7" s="107" t="s">
        <v>162</v>
      </c>
      <c r="K7" s="107" t="s">
        <v>163</v>
      </c>
      <c r="L7" s="107"/>
      <c r="M7" s="107" t="s">
        <v>164</v>
      </c>
      <c r="N7" s="105"/>
      <c r="O7" s="107"/>
      <c r="P7" s="110"/>
      <c r="Q7" s="126"/>
      <c r="R7" s="110"/>
      <c r="S7" s="110"/>
      <c r="T7" s="110"/>
      <c r="U7" s="107"/>
      <c r="V7" s="110"/>
      <c r="W7" s="125"/>
      <c r="X7" s="187"/>
      <c r="Y7" s="187">
        <f>SUM(Y9:Y10034)</f>
        <v>0</v>
      </c>
      <c r="Z7" s="192" t="s">
        <v>165</v>
      </c>
      <c r="AA7" s="193" t="s">
        <v>166</v>
      </c>
      <c r="AB7" s="194" t="s">
        <v>167</v>
      </c>
      <c r="AC7" s="195" t="s">
        <v>168</v>
      </c>
      <c r="AD7" s="195" t="s">
        <v>169</v>
      </c>
      <c r="AE7" s="196" t="s">
        <v>141</v>
      </c>
      <c r="AF7" s="197" t="s">
        <v>170</v>
      </c>
      <c r="AG7" s="197" t="s">
        <v>171</v>
      </c>
      <c r="AH7" s="195" t="s">
        <v>172</v>
      </c>
    </row>
    <row r="8" s="161" customFormat="1" ht="18.75" hidden="1" customHeight="1" spans="1:34">
      <c r="A8" s="103"/>
      <c r="B8" s="104" t="s">
        <v>173</v>
      </c>
      <c r="C8" s="104"/>
      <c r="D8" s="107"/>
      <c r="E8" s="112"/>
      <c r="F8" s="105"/>
      <c r="G8" s="105"/>
      <c r="H8" s="105"/>
      <c r="I8" s="105"/>
      <c r="J8" s="105"/>
      <c r="K8" s="105"/>
      <c r="L8" s="105"/>
      <c r="M8" s="181"/>
      <c r="N8" s="105"/>
      <c r="O8" s="114"/>
      <c r="P8" s="114"/>
      <c r="Q8" s="114"/>
      <c r="R8" s="114"/>
      <c r="S8" s="114"/>
      <c r="T8" s="114"/>
      <c r="U8" s="114"/>
      <c r="V8" s="105"/>
      <c r="W8" s="114"/>
      <c r="X8" s="188"/>
      <c r="Y8" s="188"/>
      <c r="AA8" s="198"/>
      <c r="AB8" s="199"/>
      <c r="AC8" s="198"/>
      <c r="AD8" s="198"/>
      <c r="AH8" s="198"/>
    </row>
    <row r="9" s="161" customFormat="1" ht="18" customHeight="1" spans="1:36">
      <c r="A9" s="103">
        <v>1</v>
      </c>
      <c r="B9" s="115">
        <v>2010000</v>
      </c>
      <c r="C9" s="115" t="s">
        <v>174</v>
      </c>
      <c r="D9" s="180">
        <f t="shared" ref="D9:V9" si="0">D10+D18+D24+D37+D43+D49+D58+D61+D67+D73+D76+D85+D87+D92+D96+D101+D105+D139+D113+D119+D123+D127+D131</f>
        <v>37389.6</v>
      </c>
      <c r="E9" s="180">
        <f t="shared" si="0"/>
        <v>17352.3</v>
      </c>
      <c r="F9" s="180">
        <f t="shared" si="0"/>
        <v>20037.3</v>
      </c>
      <c r="G9" s="180">
        <f t="shared" si="0"/>
        <v>23.1</v>
      </c>
      <c r="H9" s="180">
        <f t="shared" si="0"/>
        <v>37</v>
      </c>
      <c r="I9" s="180">
        <f t="shared" si="0"/>
        <v>0</v>
      </c>
      <c r="J9" s="180">
        <f t="shared" si="0"/>
        <v>37</v>
      </c>
      <c r="K9" s="180">
        <f t="shared" si="0"/>
        <v>0</v>
      </c>
      <c r="L9" s="180">
        <f t="shared" si="0"/>
        <v>6</v>
      </c>
      <c r="M9" s="180">
        <f t="shared" si="0"/>
        <v>0</v>
      </c>
      <c r="N9" s="180">
        <f t="shared" si="0"/>
        <v>20014.2</v>
      </c>
      <c r="O9" s="180">
        <f t="shared" si="0"/>
        <v>10664</v>
      </c>
      <c r="P9" s="180">
        <f t="shared" si="0"/>
        <v>0</v>
      </c>
      <c r="Q9" s="180">
        <f t="shared" si="0"/>
        <v>0</v>
      </c>
      <c r="R9" s="180">
        <f t="shared" si="0"/>
        <v>290</v>
      </c>
      <c r="S9" s="180">
        <f t="shared" si="0"/>
        <v>0</v>
      </c>
      <c r="T9" s="180">
        <f t="shared" si="0"/>
        <v>0</v>
      </c>
      <c r="U9" s="180">
        <f t="shared" si="0"/>
        <v>0</v>
      </c>
      <c r="V9" s="180">
        <f t="shared" si="0"/>
        <v>310</v>
      </c>
      <c r="W9" s="180"/>
      <c r="X9" s="189"/>
      <c r="Y9" s="189"/>
      <c r="Z9" s="200">
        <f>IF(AG9&gt;0,E9+N9,0)</f>
        <v>37366.5</v>
      </c>
      <c r="AA9" s="198">
        <f>Z9/223755.7</f>
        <v>0.167</v>
      </c>
      <c r="AB9" s="199">
        <f>Z9-AG9</f>
        <v>15411</v>
      </c>
      <c r="AC9" s="198">
        <f>IF(AG9=0,0,IF(AB9&lt;0,"负增长",AB9/AG9))</f>
        <v>0.7019</v>
      </c>
      <c r="AD9" s="198">
        <f>AA9-AH9</f>
        <v>0.053</v>
      </c>
      <c r="AE9" s="161">
        <v>6021.9</v>
      </c>
      <c r="AF9" s="161">
        <v>15933.8</v>
      </c>
      <c r="AG9" s="161">
        <f>AE9+AF9</f>
        <v>21955.7</v>
      </c>
      <c r="AH9" s="198">
        <f>AG9/192555</f>
        <v>0.114</v>
      </c>
      <c r="AJ9" s="200">
        <f>D9-E9-G9-N9-W9</f>
        <v>0</v>
      </c>
    </row>
    <row r="10" s="161" customFormat="1" ht="18" customHeight="1" spans="1:36">
      <c r="A10" s="103">
        <v>1</v>
      </c>
      <c r="B10" s="115">
        <v>2010100</v>
      </c>
      <c r="C10" s="117" t="s">
        <v>175</v>
      </c>
      <c r="D10" s="180">
        <f t="shared" ref="D10:V10" si="1">D11+SUM(D13:D17)</f>
        <v>547</v>
      </c>
      <c r="E10" s="180">
        <f t="shared" si="1"/>
        <v>462</v>
      </c>
      <c r="F10" s="180">
        <f t="shared" si="1"/>
        <v>85</v>
      </c>
      <c r="G10" s="180">
        <f t="shared" si="1"/>
        <v>0</v>
      </c>
      <c r="H10" s="180">
        <f t="shared" si="1"/>
        <v>0</v>
      </c>
      <c r="I10" s="180">
        <f t="shared" si="1"/>
        <v>0</v>
      </c>
      <c r="J10" s="180">
        <f t="shared" si="1"/>
        <v>0</v>
      </c>
      <c r="K10" s="180">
        <f t="shared" si="1"/>
        <v>0</v>
      </c>
      <c r="L10" s="180">
        <f t="shared" si="1"/>
        <v>0</v>
      </c>
      <c r="M10" s="180">
        <f t="shared" si="1"/>
        <v>0</v>
      </c>
      <c r="N10" s="180">
        <f t="shared" si="1"/>
        <v>85</v>
      </c>
      <c r="O10" s="180">
        <f t="shared" si="1"/>
        <v>65</v>
      </c>
      <c r="P10" s="180">
        <f t="shared" si="1"/>
        <v>0</v>
      </c>
      <c r="Q10" s="180">
        <f t="shared" si="1"/>
        <v>0</v>
      </c>
      <c r="R10" s="180">
        <f t="shared" si="1"/>
        <v>0</v>
      </c>
      <c r="S10" s="180">
        <f t="shared" si="1"/>
        <v>0</v>
      </c>
      <c r="T10" s="180">
        <f t="shared" si="1"/>
        <v>0</v>
      </c>
      <c r="U10" s="180">
        <f t="shared" si="1"/>
        <v>0</v>
      </c>
      <c r="V10" s="180">
        <f t="shared" si="1"/>
        <v>0</v>
      </c>
      <c r="W10" s="180"/>
      <c r="X10" s="189"/>
      <c r="Y10" s="189"/>
      <c r="Z10" s="200">
        <f>IF(AG10&gt;0,E10+N10,0)</f>
        <v>0</v>
      </c>
      <c r="AA10" s="198">
        <f t="shared" ref="AA10:AA75" si="2">Z10/192555</f>
        <v>0</v>
      </c>
      <c r="AB10" s="199">
        <f>Z10-AG10</f>
        <v>0</v>
      </c>
      <c r="AC10" s="198">
        <f>IF(AG10=0,0,IF(AB10&lt;0,"负增长",AB10/AG10))</f>
        <v>0</v>
      </c>
      <c r="AD10" s="198">
        <f>AA10-AH10</f>
        <v>0</v>
      </c>
      <c r="AG10" s="161">
        <f>AE10+AF10</f>
        <v>0</v>
      </c>
      <c r="AH10" s="198">
        <f t="shared" ref="AH10:AH75" si="3">AG10/129186</f>
        <v>0</v>
      </c>
      <c r="AJ10" s="200">
        <f>D10-E10-G10-N10-W10</f>
        <v>0</v>
      </c>
    </row>
    <row r="11" ht="18" customHeight="1" spans="1:36">
      <c r="A11" s="103">
        <v>1</v>
      </c>
      <c r="B11" s="118">
        <v>2010101</v>
      </c>
      <c r="C11" s="118" t="s">
        <v>176</v>
      </c>
      <c r="D11" s="180">
        <f t="shared" ref="D11:V11" si="4">D12</f>
        <v>462</v>
      </c>
      <c r="E11" s="180">
        <f t="shared" si="4"/>
        <v>462</v>
      </c>
      <c r="F11" s="180">
        <f t="shared" si="4"/>
        <v>0</v>
      </c>
      <c r="G11" s="180">
        <f t="shared" si="4"/>
        <v>0</v>
      </c>
      <c r="H11" s="180">
        <f t="shared" si="4"/>
        <v>0</v>
      </c>
      <c r="I11" s="180">
        <f t="shared" si="4"/>
        <v>0</v>
      </c>
      <c r="J11" s="180">
        <f t="shared" si="4"/>
        <v>0</v>
      </c>
      <c r="K11" s="180">
        <f t="shared" si="4"/>
        <v>0</v>
      </c>
      <c r="L11" s="180">
        <f t="shared" si="4"/>
        <v>0</v>
      </c>
      <c r="M11" s="180">
        <f t="shared" si="4"/>
        <v>0</v>
      </c>
      <c r="N11" s="180">
        <f t="shared" si="4"/>
        <v>0</v>
      </c>
      <c r="O11" s="180">
        <f t="shared" si="4"/>
        <v>0</v>
      </c>
      <c r="P11" s="180">
        <f t="shared" si="4"/>
        <v>0</v>
      </c>
      <c r="Q11" s="180">
        <f t="shared" si="4"/>
        <v>0</v>
      </c>
      <c r="R11" s="180">
        <f t="shared" si="4"/>
        <v>0</v>
      </c>
      <c r="S11" s="180">
        <f t="shared" si="4"/>
        <v>0</v>
      </c>
      <c r="T11" s="180">
        <f t="shared" si="4"/>
        <v>0</v>
      </c>
      <c r="U11" s="180">
        <f t="shared" si="4"/>
        <v>0</v>
      </c>
      <c r="V11" s="180">
        <f t="shared" si="4"/>
        <v>0</v>
      </c>
      <c r="W11" s="180"/>
      <c r="X11" s="189"/>
      <c r="Y11" s="189"/>
      <c r="Z11" s="200">
        <f>IF(AG11&gt;0,E11+N11,0)</f>
        <v>0</v>
      </c>
      <c r="AA11" s="198">
        <f t="shared" si="2"/>
        <v>0</v>
      </c>
      <c r="AB11" s="199">
        <f>Z11-AG11</f>
        <v>0</v>
      </c>
      <c r="AC11" s="198">
        <f>IF(AG11=0,0,IF(AB11&lt;0,"负增长",AB11/AG11))</f>
        <v>0</v>
      </c>
      <c r="AD11" s="198">
        <f>AA11-AH11</f>
        <v>0</v>
      </c>
      <c r="AG11" s="161">
        <f>AE11+AF11</f>
        <v>0</v>
      </c>
      <c r="AH11" s="198">
        <f t="shared" si="3"/>
        <v>0</v>
      </c>
      <c r="AJ11" s="200">
        <f t="shared" ref="AJ11:AJ76" si="5">D11-E11-G11-N11-W11</f>
        <v>0</v>
      </c>
    </row>
    <row r="12" ht="18" customHeight="1" spans="1:36">
      <c r="A12" s="103"/>
      <c r="B12" s="118"/>
      <c r="C12" s="118" t="s">
        <v>177</v>
      </c>
      <c r="D12" s="180">
        <f t="shared" ref="D12:D17" si="6">E12+F12+W12</f>
        <v>462</v>
      </c>
      <c r="E12" s="180">
        <v>462</v>
      </c>
      <c r="F12" s="180">
        <f t="shared" ref="F12:F17" si="7">G12+N12</f>
        <v>0</v>
      </c>
      <c r="G12" s="180">
        <f t="shared" ref="G12:G17" si="8">H12+L12</f>
        <v>0</v>
      </c>
      <c r="H12" s="180">
        <f t="shared" ref="H12:H17" si="9">SUM(I12:K12)</f>
        <v>0</v>
      </c>
      <c r="I12" s="180"/>
      <c r="J12" s="180"/>
      <c r="K12" s="180"/>
      <c r="L12" s="180"/>
      <c r="M12" s="182"/>
      <c r="N12" s="180">
        <f t="shared" ref="N12:N17" si="10">SUM(O12:V12)</f>
        <v>0</v>
      </c>
      <c r="O12" s="180"/>
      <c r="P12" s="180"/>
      <c r="Q12" s="180"/>
      <c r="R12" s="180"/>
      <c r="S12" s="180"/>
      <c r="T12" s="180"/>
      <c r="U12" s="180"/>
      <c r="V12" s="180"/>
      <c r="W12" s="180"/>
      <c r="X12" s="189"/>
      <c r="Y12" s="189"/>
      <c r="Z12" s="200">
        <f>IF(AG12&gt;0,E12+N12,0)</f>
        <v>0</v>
      </c>
      <c r="AA12" s="198">
        <f t="shared" si="2"/>
        <v>0</v>
      </c>
      <c r="AB12" s="199">
        <f>Z12-AG12</f>
        <v>0</v>
      </c>
      <c r="AC12" s="198">
        <f>IF(AG12=0,0,IF(AB12&lt;0,"负增长",AB12/AG12))</f>
        <v>0</v>
      </c>
      <c r="AD12" s="198">
        <f>AA12-AH12</f>
        <v>0</v>
      </c>
      <c r="AG12" s="161">
        <f>AE12+AF12</f>
        <v>0</v>
      </c>
      <c r="AH12" s="198">
        <f t="shared" si="3"/>
        <v>0</v>
      </c>
      <c r="AJ12" s="200">
        <f t="shared" si="5"/>
        <v>0</v>
      </c>
    </row>
    <row r="13" ht="18" customHeight="1" spans="1:36">
      <c r="A13" s="103"/>
      <c r="B13" s="118">
        <v>2010102</v>
      </c>
      <c r="C13" s="118" t="s">
        <v>178</v>
      </c>
      <c r="D13" s="180">
        <f t="shared" si="6"/>
        <v>0</v>
      </c>
      <c r="E13" s="180"/>
      <c r="F13" s="180">
        <f t="shared" si="7"/>
        <v>0</v>
      </c>
      <c r="G13" s="180">
        <f t="shared" si="8"/>
        <v>0</v>
      </c>
      <c r="H13" s="180">
        <f t="shared" si="9"/>
        <v>0</v>
      </c>
      <c r="I13" s="180"/>
      <c r="J13" s="180"/>
      <c r="K13" s="180"/>
      <c r="L13" s="180"/>
      <c r="M13" s="182"/>
      <c r="N13" s="180">
        <f t="shared" si="10"/>
        <v>0</v>
      </c>
      <c r="O13" s="180"/>
      <c r="P13" s="180"/>
      <c r="Q13" s="180"/>
      <c r="R13" s="180"/>
      <c r="S13" s="180"/>
      <c r="T13" s="180"/>
      <c r="U13" s="180"/>
      <c r="V13" s="180"/>
      <c r="W13" s="180"/>
      <c r="X13" s="189"/>
      <c r="Y13" s="189"/>
      <c r="Z13" s="200"/>
      <c r="AA13" s="198">
        <f t="shared" si="2"/>
        <v>0</v>
      </c>
      <c r="AB13" s="199"/>
      <c r="AC13" s="198"/>
      <c r="AD13" s="198"/>
      <c r="AG13" s="161"/>
      <c r="AH13" s="198">
        <f t="shared" si="3"/>
        <v>0</v>
      </c>
      <c r="AJ13" s="200">
        <f t="shared" si="5"/>
        <v>0</v>
      </c>
    </row>
    <row r="14" ht="18" customHeight="1" spans="1:36">
      <c r="A14" s="103"/>
      <c r="B14" s="118">
        <v>2010104</v>
      </c>
      <c r="C14" s="118" t="s">
        <v>179</v>
      </c>
      <c r="D14" s="180">
        <f t="shared" si="6"/>
        <v>19</v>
      </c>
      <c r="E14" s="180"/>
      <c r="F14" s="180">
        <f t="shared" si="7"/>
        <v>19</v>
      </c>
      <c r="G14" s="180">
        <f t="shared" si="8"/>
        <v>0</v>
      </c>
      <c r="H14" s="180">
        <f t="shared" si="9"/>
        <v>0</v>
      </c>
      <c r="I14" s="180"/>
      <c r="J14" s="180"/>
      <c r="K14" s="180"/>
      <c r="L14" s="180"/>
      <c r="M14" s="182"/>
      <c r="N14" s="180">
        <v>19</v>
      </c>
      <c r="O14" s="180">
        <v>9</v>
      </c>
      <c r="P14" s="180"/>
      <c r="Q14" s="180"/>
      <c r="R14" s="180"/>
      <c r="S14" s="180"/>
      <c r="T14" s="180"/>
      <c r="U14" s="180"/>
      <c r="V14" s="180"/>
      <c r="W14" s="180"/>
      <c r="X14" s="189"/>
      <c r="Y14" s="189"/>
      <c r="Z14" s="200">
        <f t="shared" ref="Z14:Z28" si="11">IF(AG14&gt;0,E14+N14,0)</f>
        <v>0</v>
      </c>
      <c r="AA14" s="198">
        <f t="shared" si="2"/>
        <v>0</v>
      </c>
      <c r="AB14" s="199">
        <f t="shared" ref="AB14:AB38" si="12">Z14-AG14</f>
        <v>0</v>
      </c>
      <c r="AC14" s="198">
        <f t="shared" ref="AC14:AC38" si="13">IF(AG14=0,0,IF(AB14&lt;0,"负增长",AB14/AG14))</f>
        <v>0</v>
      </c>
      <c r="AD14" s="198">
        <f t="shared" ref="AD14:AD38" si="14">AA14-AH14</f>
        <v>0</v>
      </c>
      <c r="AG14" s="161">
        <f t="shared" ref="AG14:AG38" si="15">AE14+AF14</f>
        <v>0</v>
      </c>
      <c r="AH14" s="198">
        <f t="shared" si="3"/>
        <v>0</v>
      </c>
      <c r="AJ14" s="200">
        <f t="shared" si="5"/>
        <v>0</v>
      </c>
    </row>
    <row r="15" ht="18" customHeight="1" spans="1:36">
      <c r="A15" s="103"/>
      <c r="B15" s="118">
        <v>2010106</v>
      </c>
      <c r="C15" s="118" t="s">
        <v>180</v>
      </c>
      <c r="D15" s="180">
        <f t="shared" si="6"/>
        <v>53.1</v>
      </c>
      <c r="E15" s="180"/>
      <c r="F15" s="180">
        <f t="shared" si="7"/>
        <v>53.1</v>
      </c>
      <c r="G15" s="180">
        <f t="shared" si="8"/>
        <v>0</v>
      </c>
      <c r="H15" s="180">
        <f t="shared" si="9"/>
        <v>0</v>
      </c>
      <c r="I15" s="180"/>
      <c r="J15" s="180"/>
      <c r="K15" s="180"/>
      <c r="L15" s="180"/>
      <c r="M15" s="183"/>
      <c r="N15" s="180">
        <v>53.1</v>
      </c>
      <c r="O15" s="180">
        <v>44</v>
      </c>
      <c r="P15" s="180"/>
      <c r="Q15" s="180"/>
      <c r="R15" s="180"/>
      <c r="S15" s="180"/>
      <c r="T15" s="180"/>
      <c r="U15" s="180"/>
      <c r="V15" s="180"/>
      <c r="W15" s="180"/>
      <c r="X15" s="189"/>
      <c r="Y15" s="189"/>
      <c r="Z15" s="200">
        <f t="shared" si="11"/>
        <v>0</v>
      </c>
      <c r="AA15" s="198">
        <f t="shared" si="2"/>
        <v>0</v>
      </c>
      <c r="AB15" s="199">
        <f t="shared" si="12"/>
        <v>0</v>
      </c>
      <c r="AC15" s="198">
        <f t="shared" si="13"/>
        <v>0</v>
      </c>
      <c r="AD15" s="198">
        <f t="shared" si="14"/>
        <v>0</v>
      </c>
      <c r="AG15" s="161">
        <f t="shared" si="15"/>
        <v>0</v>
      </c>
      <c r="AH15" s="198">
        <f t="shared" si="3"/>
        <v>0</v>
      </c>
      <c r="AJ15" s="200">
        <f t="shared" si="5"/>
        <v>0</v>
      </c>
    </row>
    <row r="16" ht="18" customHeight="1" spans="1:36">
      <c r="A16" s="103"/>
      <c r="B16" s="118">
        <v>2010108</v>
      </c>
      <c r="C16" s="118" t="s">
        <v>181</v>
      </c>
      <c r="D16" s="180">
        <f t="shared" si="6"/>
        <v>12.9</v>
      </c>
      <c r="E16" s="180"/>
      <c r="F16" s="180">
        <f t="shared" si="7"/>
        <v>12.9</v>
      </c>
      <c r="G16" s="180">
        <f t="shared" si="8"/>
        <v>0</v>
      </c>
      <c r="H16" s="180">
        <f t="shared" si="9"/>
        <v>0</v>
      </c>
      <c r="I16" s="180"/>
      <c r="J16" s="180"/>
      <c r="K16" s="180"/>
      <c r="L16" s="180"/>
      <c r="M16" s="183"/>
      <c r="N16" s="180">
        <v>12.9</v>
      </c>
      <c r="O16" s="180">
        <v>12</v>
      </c>
      <c r="P16" s="180"/>
      <c r="Q16" s="180"/>
      <c r="R16" s="180"/>
      <c r="S16" s="180"/>
      <c r="T16" s="180"/>
      <c r="U16" s="180"/>
      <c r="V16" s="180"/>
      <c r="W16" s="180"/>
      <c r="X16" s="189"/>
      <c r="Y16" s="189"/>
      <c r="Z16" s="200">
        <f t="shared" si="11"/>
        <v>0</v>
      </c>
      <c r="AA16" s="198">
        <f t="shared" si="2"/>
        <v>0</v>
      </c>
      <c r="AB16" s="199">
        <f t="shared" si="12"/>
        <v>0</v>
      </c>
      <c r="AC16" s="198">
        <f t="shared" si="13"/>
        <v>0</v>
      </c>
      <c r="AD16" s="198">
        <f t="shared" si="14"/>
        <v>0</v>
      </c>
      <c r="AG16" s="161">
        <f t="shared" si="15"/>
        <v>0</v>
      </c>
      <c r="AH16" s="198">
        <f t="shared" si="3"/>
        <v>0</v>
      </c>
      <c r="AJ16" s="200">
        <f t="shared" si="5"/>
        <v>0</v>
      </c>
    </row>
    <row r="17" ht="18" customHeight="1" spans="1:36">
      <c r="A17" s="103"/>
      <c r="B17" s="118">
        <v>2010199</v>
      </c>
      <c r="C17" s="118" t="s">
        <v>182</v>
      </c>
      <c r="D17" s="180">
        <f t="shared" si="6"/>
        <v>0</v>
      </c>
      <c r="E17" s="180"/>
      <c r="F17" s="180">
        <f t="shared" si="7"/>
        <v>0</v>
      </c>
      <c r="G17" s="180">
        <f t="shared" si="8"/>
        <v>0</v>
      </c>
      <c r="H17" s="180">
        <f t="shared" si="9"/>
        <v>0</v>
      </c>
      <c r="I17" s="180"/>
      <c r="J17" s="180"/>
      <c r="K17" s="180"/>
      <c r="L17" s="180"/>
      <c r="M17" s="183"/>
      <c r="N17" s="180">
        <f t="shared" si="10"/>
        <v>0</v>
      </c>
      <c r="O17" s="180"/>
      <c r="P17" s="180"/>
      <c r="Q17" s="180"/>
      <c r="R17" s="180"/>
      <c r="S17" s="180"/>
      <c r="T17" s="180"/>
      <c r="U17" s="180"/>
      <c r="V17" s="180"/>
      <c r="W17" s="180"/>
      <c r="X17" s="189"/>
      <c r="Y17" s="189"/>
      <c r="Z17" s="200">
        <f t="shared" si="11"/>
        <v>0</v>
      </c>
      <c r="AA17" s="198">
        <f t="shared" si="2"/>
        <v>0</v>
      </c>
      <c r="AB17" s="199">
        <f t="shared" si="12"/>
        <v>0</v>
      </c>
      <c r="AC17" s="198">
        <f t="shared" si="13"/>
        <v>0</v>
      </c>
      <c r="AD17" s="198">
        <f t="shared" si="14"/>
        <v>0</v>
      </c>
      <c r="AG17" s="161">
        <f t="shared" si="15"/>
        <v>0</v>
      </c>
      <c r="AH17" s="198">
        <f t="shared" si="3"/>
        <v>0</v>
      </c>
      <c r="AJ17" s="200">
        <f t="shared" si="5"/>
        <v>0</v>
      </c>
    </row>
    <row r="18" ht="18" customHeight="1" spans="1:36">
      <c r="A18" s="103">
        <v>1</v>
      </c>
      <c r="B18" s="115">
        <v>2010200</v>
      </c>
      <c r="C18" s="115" t="s">
        <v>183</v>
      </c>
      <c r="D18" s="180">
        <f t="shared" ref="D18:V18" si="16">D19+SUM(D21:D23)</f>
        <v>454.1</v>
      </c>
      <c r="E18" s="180">
        <f t="shared" si="16"/>
        <v>382.1</v>
      </c>
      <c r="F18" s="180">
        <f t="shared" si="16"/>
        <v>72</v>
      </c>
      <c r="G18" s="180">
        <f t="shared" si="16"/>
        <v>0</v>
      </c>
      <c r="H18" s="180">
        <f t="shared" si="16"/>
        <v>0</v>
      </c>
      <c r="I18" s="180">
        <f t="shared" si="16"/>
        <v>0</v>
      </c>
      <c r="J18" s="180">
        <f t="shared" si="16"/>
        <v>0</v>
      </c>
      <c r="K18" s="180">
        <f t="shared" si="16"/>
        <v>0</v>
      </c>
      <c r="L18" s="180">
        <f t="shared" si="16"/>
        <v>0</v>
      </c>
      <c r="M18" s="180">
        <f t="shared" si="16"/>
        <v>0</v>
      </c>
      <c r="N18" s="180">
        <f t="shared" si="16"/>
        <v>72</v>
      </c>
      <c r="O18" s="180">
        <f t="shared" si="16"/>
        <v>52</v>
      </c>
      <c r="P18" s="180">
        <f t="shared" si="16"/>
        <v>0</v>
      </c>
      <c r="Q18" s="180">
        <f t="shared" si="16"/>
        <v>0</v>
      </c>
      <c r="R18" s="180">
        <f t="shared" si="16"/>
        <v>0</v>
      </c>
      <c r="S18" s="180">
        <f t="shared" si="16"/>
        <v>0</v>
      </c>
      <c r="T18" s="180">
        <f t="shared" si="16"/>
        <v>0</v>
      </c>
      <c r="U18" s="180">
        <f t="shared" si="16"/>
        <v>0</v>
      </c>
      <c r="V18" s="180">
        <f t="shared" si="16"/>
        <v>0</v>
      </c>
      <c r="W18" s="180"/>
      <c r="X18" s="189"/>
      <c r="Y18" s="189"/>
      <c r="Z18" s="200">
        <f t="shared" si="11"/>
        <v>0</v>
      </c>
      <c r="AA18" s="198">
        <f t="shared" si="2"/>
        <v>0</v>
      </c>
      <c r="AB18" s="199">
        <f t="shared" si="12"/>
        <v>0</v>
      </c>
      <c r="AC18" s="198">
        <f t="shared" si="13"/>
        <v>0</v>
      </c>
      <c r="AD18" s="198">
        <f t="shared" si="14"/>
        <v>0</v>
      </c>
      <c r="AG18" s="161">
        <f t="shared" si="15"/>
        <v>0</v>
      </c>
      <c r="AH18" s="198">
        <f t="shared" si="3"/>
        <v>0</v>
      </c>
      <c r="AJ18" s="200">
        <f t="shared" si="5"/>
        <v>0</v>
      </c>
    </row>
    <row r="19" ht="18" customHeight="1" spans="1:36">
      <c r="A19" s="103">
        <v>1</v>
      </c>
      <c r="B19" s="118">
        <v>2010201</v>
      </c>
      <c r="C19" s="118" t="s">
        <v>176</v>
      </c>
      <c r="D19" s="180">
        <f>D20</f>
        <v>382.1</v>
      </c>
      <c r="E19" s="180">
        <f>E20</f>
        <v>382.1</v>
      </c>
      <c r="F19" s="180">
        <f>G19+N19</f>
        <v>0</v>
      </c>
      <c r="G19" s="180">
        <f>H19+L19</f>
        <v>0</v>
      </c>
      <c r="H19" s="180">
        <f>SUM(I19:K19)</f>
        <v>0</v>
      </c>
      <c r="I19" s="180">
        <f>I20</f>
        <v>0</v>
      </c>
      <c r="J19" s="180"/>
      <c r="K19" s="180"/>
      <c r="L19" s="180">
        <f>L20</f>
        <v>0</v>
      </c>
      <c r="M19" s="180">
        <f>M20</f>
        <v>0</v>
      </c>
      <c r="N19" s="180">
        <f>SUM(O19:V19)</f>
        <v>0</v>
      </c>
      <c r="O19" s="180">
        <f t="shared" ref="O19:V19" si="17">O20</f>
        <v>0</v>
      </c>
      <c r="P19" s="180">
        <f t="shared" si="17"/>
        <v>0</v>
      </c>
      <c r="Q19" s="180">
        <f t="shared" si="17"/>
        <v>0</v>
      </c>
      <c r="R19" s="180">
        <f t="shared" si="17"/>
        <v>0</v>
      </c>
      <c r="S19" s="180">
        <f t="shared" si="17"/>
        <v>0</v>
      </c>
      <c r="T19" s="180">
        <f t="shared" si="17"/>
        <v>0</v>
      </c>
      <c r="U19" s="180">
        <f t="shared" si="17"/>
        <v>0</v>
      </c>
      <c r="V19" s="180">
        <f t="shared" si="17"/>
        <v>0</v>
      </c>
      <c r="W19" s="180"/>
      <c r="X19" s="189"/>
      <c r="Y19" s="189"/>
      <c r="Z19" s="200">
        <f t="shared" si="11"/>
        <v>0</v>
      </c>
      <c r="AA19" s="198">
        <f t="shared" si="2"/>
        <v>0</v>
      </c>
      <c r="AB19" s="199">
        <f t="shared" si="12"/>
        <v>0</v>
      </c>
      <c r="AC19" s="198">
        <f t="shared" si="13"/>
        <v>0</v>
      </c>
      <c r="AD19" s="198">
        <f t="shared" si="14"/>
        <v>0</v>
      </c>
      <c r="AG19" s="161">
        <f t="shared" si="15"/>
        <v>0</v>
      </c>
      <c r="AH19" s="198">
        <f t="shared" si="3"/>
        <v>0</v>
      </c>
      <c r="AJ19" s="200">
        <f t="shared" si="5"/>
        <v>0</v>
      </c>
    </row>
    <row r="20" ht="18" customHeight="1" spans="1:36">
      <c r="A20" s="103"/>
      <c r="B20" s="118"/>
      <c r="C20" s="118" t="s">
        <v>184</v>
      </c>
      <c r="D20" s="180">
        <f>E20+F20+W20</f>
        <v>382.1</v>
      </c>
      <c r="E20" s="180">
        <v>382.1</v>
      </c>
      <c r="F20" s="180">
        <f>G20+N20</f>
        <v>0</v>
      </c>
      <c r="G20" s="180">
        <f>H20+L20</f>
        <v>0</v>
      </c>
      <c r="H20" s="180">
        <f>SUM(I20:K20)</f>
        <v>0</v>
      </c>
      <c r="I20" s="180"/>
      <c r="J20" s="180"/>
      <c r="K20" s="180"/>
      <c r="L20" s="180"/>
      <c r="M20" s="182"/>
      <c r="N20" s="180">
        <f>SUM(O20:V20)</f>
        <v>0</v>
      </c>
      <c r="O20" s="180"/>
      <c r="P20" s="180"/>
      <c r="Q20" s="180"/>
      <c r="R20" s="180"/>
      <c r="S20" s="180"/>
      <c r="T20" s="180"/>
      <c r="U20" s="180"/>
      <c r="V20" s="180"/>
      <c r="W20" s="180"/>
      <c r="X20" s="189"/>
      <c r="Y20" s="189"/>
      <c r="Z20" s="200">
        <f t="shared" si="11"/>
        <v>0</v>
      </c>
      <c r="AA20" s="198">
        <f t="shared" si="2"/>
        <v>0</v>
      </c>
      <c r="AB20" s="199">
        <f t="shared" si="12"/>
        <v>0</v>
      </c>
      <c r="AC20" s="198">
        <f t="shared" si="13"/>
        <v>0</v>
      </c>
      <c r="AD20" s="198">
        <f t="shared" si="14"/>
        <v>0</v>
      </c>
      <c r="AG20" s="161">
        <f t="shared" si="15"/>
        <v>0</v>
      </c>
      <c r="AH20" s="198">
        <f t="shared" si="3"/>
        <v>0</v>
      </c>
      <c r="AJ20" s="200">
        <f t="shared" si="5"/>
        <v>0</v>
      </c>
    </row>
    <row r="21" ht="18" customHeight="1" spans="1:36">
      <c r="A21" s="103"/>
      <c r="B21" s="118">
        <v>2010204</v>
      </c>
      <c r="C21" s="118" t="s">
        <v>185</v>
      </c>
      <c r="D21" s="180">
        <f>E21+F21+W21</f>
        <v>6</v>
      </c>
      <c r="E21" s="180"/>
      <c r="F21" s="180">
        <f>G21+N21</f>
        <v>6</v>
      </c>
      <c r="G21" s="180">
        <f>H21+L21</f>
        <v>0</v>
      </c>
      <c r="H21" s="180">
        <f>SUM(I21:K21)</f>
        <v>0</v>
      </c>
      <c r="I21" s="180"/>
      <c r="J21" s="180"/>
      <c r="K21" s="180"/>
      <c r="L21" s="180"/>
      <c r="M21" s="183"/>
      <c r="N21" s="180">
        <v>6</v>
      </c>
      <c r="O21" s="180">
        <v>6</v>
      </c>
      <c r="P21" s="180"/>
      <c r="Q21" s="180"/>
      <c r="R21" s="180"/>
      <c r="S21" s="180"/>
      <c r="T21" s="180"/>
      <c r="U21" s="180"/>
      <c r="V21" s="180"/>
      <c r="W21" s="180"/>
      <c r="X21" s="189"/>
      <c r="Y21" s="189"/>
      <c r="Z21" s="200">
        <f t="shared" si="11"/>
        <v>0</v>
      </c>
      <c r="AA21" s="198">
        <f t="shared" si="2"/>
        <v>0</v>
      </c>
      <c r="AB21" s="199">
        <f t="shared" si="12"/>
        <v>0</v>
      </c>
      <c r="AC21" s="198">
        <f t="shared" si="13"/>
        <v>0</v>
      </c>
      <c r="AD21" s="198">
        <f t="shared" si="14"/>
        <v>0</v>
      </c>
      <c r="AG21" s="161">
        <f t="shared" si="15"/>
        <v>0</v>
      </c>
      <c r="AH21" s="198">
        <f t="shared" si="3"/>
        <v>0</v>
      </c>
      <c r="AJ21" s="200">
        <f t="shared" si="5"/>
        <v>0</v>
      </c>
    </row>
    <row r="22" ht="18" customHeight="1" spans="1:36">
      <c r="A22" s="103"/>
      <c r="B22" s="118">
        <v>2010205</v>
      </c>
      <c r="C22" s="118" t="s">
        <v>186</v>
      </c>
      <c r="D22" s="180">
        <f>E22+F22+W22</f>
        <v>18</v>
      </c>
      <c r="E22" s="180"/>
      <c r="F22" s="180">
        <f>G22+N22</f>
        <v>18</v>
      </c>
      <c r="G22" s="180">
        <f>H22+L22</f>
        <v>0</v>
      </c>
      <c r="H22" s="180">
        <f>SUM(I22:K22)</f>
        <v>0</v>
      </c>
      <c r="I22" s="180"/>
      <c r="J22" s="180"/>
      <c r="K22" s="180"/>
      <c r="L22" s="180"/>
      <c r="M22" s="183"/>
      <c r="N22" s="180">
        <v>18</v>
      </c>
      <c r="O22" s="180">
        <v>8</v>
      </c>
      <c r="P22" s="180"/>
      <c r="Q22" s="180"/>
      <c r="R22" s="180"/>
      <c r="S22" s="180"/>
      <c r="T22" s="180"/>
      <c r="U22" s="180"/>
      <c r="V22" s="180"/>
      <c r="W22" s="180"/>
      <c r="X22" s="189"/>
      <c r="Y22" s="189"/>
      <c r="Z22" s="200">
        <f t="shared" si="11"/>
        <v>0</v>
      </c>
      <c r="AA22" s="198">
        <f t="shared" si="2"/>
        <v>0</v>
      </c>
      <c r="AB22" s="199">
        <f t="shared" si="12"/>
        <v>0</v>
      </c>
      <c r="AC22" s="198">
        <f t="shared" si="13"/>
        <v>0</v>
      </c>
      <c r="AD22" s="198">
        <f t="shared" si="14"/>
        <v>0</v>
      </c>
      <c r="AG22" s="161">
        <f t="shared" si="15"/>
        <v>0</v>
      </c>
      <c r="AH22" s="198">
        <f t="shared" si="3"/>
        <v>0</v>
      </c>
      <c r="AJ22" s="200">
        <f t="shared" si="5"/>
        <v>0</v>
      </c>
    </row>
    <row r="23" ht="18" customHeight="1" spans="1:36">
      <c r="A23" s="103"/>
      <c r="B23" s="118">
        <v>2010299</v>
      </c>
      <c r="C23" s="118" t="s">
        <v>187</v>
      </c>
      <c r="D23" s="180">
        <f>E23+F23+W23</f>
        <v>48</v>
      </c>
      <c r="E23" s="180"/>
      <c r="F23" s="180">
        <f>G23+N23</f>
        <v>48</v>
      </c>
      <c r="G23" s="180">
        <f>H23+L23</f>
        <v>0</v>
      </c>
      <c r="H23" s="180">
        <f>SUM(I23:K23)</f>
        <v>0</v>
      </c>
      <c r="I23" s="180"/>
      <c r="J23" s="180"/>
      <c r="K23" s="180"/>
      <c r="L23" s="180"/>
      <c r="M23" s="183"/>
      <c r="N23" s="180">
        <v>48</v>
      </c>
      <c r="O23" s="180">
        <v>38</v>
      </c>
      <c r="P23" s="180"/>
      <c r="Q23" s="180"/>
      <c r="R23" s="180"/>
      <c r="S23" s="180"/>
      <c r="T23" s="180"/>
      <c r="U23" s="180"/>
      <c r="V23" s="180"/>
      <c r="W23" s="180"/>
      <c r="X23" s="189"/>
      <c r="Y23" s="189"/>
      <c r="Z23" s="200">
        <f t="shared" si="11"/>
        <v>0</v>
      </c>
      <c r="AA23" s="198">
        <f t="shared" si="2"/>
        <v>0</v>
      </c>
      <c r="AB23" s="199">
        <f t="shared" si="12"/>
        <v>0</v>
      </c>
      <c r="AC23" s="198">
        <f t="shared" si="13"/>
        <v>0</v>
      </c>
      <c r="AD23" s="198">
        <f t="shared" si="14"/>
        <v>0</v>
      </c>
      <c r="AG23" s="161">
        <f t="shared" si="15"/>
        <v>0</v>
      </c>
      <c r="AH23" s="198">
        <f t="shared" si="3"/>
        <v>0</v>
      </c>
      <c r="AJ23" s="200">
        <f t="shared" si="5"/>
        <v>0</v>
      </c>
    </row>
    <row r="24" ht="18" customHeight="1" spans="1:36">
      <c r="A24" s="103">
        <v>1</v>
      </c>
      <c r="B24" s="115">
        <v>2010300</v>
      </c>
      <c r="C24" s="115" t="s">
        <v>188</v>
      </c>
      <c r="D24" s="180">
        <f t="shared" ref="D24:V24" si="18">D25+SUM(D30:D31)+SUM(D33:D36)</f>
        <v>9277.8</v>
      </c>
      <c r="E24" s="180">
        <f t="shared" si="18"/>
        <v>8341.8</v>
      </c>
      <c r="F24" s="180">
        <f t="shared" si="18"/>
        <v>936</v>
      </c>
      <c r="G24" s="180">
        <f t="shared" si="18"/>
        <v>0</v>
      </c>
      <c r="H24" s="180">
        <f t="shared" si="18"/>
        <v>0</v>
      </c>
      <c r="I24" s="180">
        <f t="shared" si="18"/>
        <v>0</v>
      </c>
      <c r="J24" s="180">
        <f t="shared" si="18"/>
        <v>0</v>
      </c>
      <c r="K24" s="180">
        <f t="shared" si="18"/>
        <v>0</v>
      </c>
      <c r="L24" s="180">
        <f t="shared" si="18"/>
        <v>0</v>
      </c>
      <c r="M24" s="180">
        <f t="shared" si="18"/>
        <v>0</v>
      </c>
      <c r="N24" s="180">
        <f t="shared" si="18"/>
        <v>936</v>
      </c>
      <c r="O24" s="180">
        <f t="shared" si="18"/>
        <v>810</v>
      </c>
      <c r="P24" s="180">
        <f t="shared" si="18"/>
        <v>0</v>
      </c>
      <c r="Q24" s="180">
        <f t="shared" si="18"/>
        <v>0</v>
      </c>
      <c r="R24" s="180">
        <f t="shared" si="18"/>
        <v>0</v>
      </c>
      <c r="S24" s="180">
        <f t="shared" si="18"/>
        <v>0</v>
      </c>
      <c r="T24" s="180">
        <f t="shared" si="18"/>
        <v>0</v>
      </c>
      <c r="U24" s="180">
        <f t="shared" si="18"/>
        <v>0</v>
      </c>
      <c r="V24" s="180">
        <f t="shared" si="18"/>
        <v>60</v>
      </c>
      <c r="W24" s="180"/>
      <c r="X24" s="189"/>
      <c r="Y24" s="189"/>
      <c r="Z24" s="200">
        <f t="shared" si="11"/>
        <v>0</v>
      </c>
      <c r="AA24" s="198">
        <f t="shared" si="2"/>
        <v>0</v>
      </c>
      <c r="AB24" s="199">
        <f t="shared" si="12"/>
        <v>0</v>
      </c>
      <c r="AC24" s="198">
        <f t="shared" si="13"/>
        <v>0</v>
      </c>
      <c r="AD24" s="198">
        <f t="shared" si="14"/>
        <v>0</v>
      </c>
      <c r="AG24" s="161">
        <f t="shared" si="15"/>
        <v>0</v>
      </c>
      <c r="AH24" s="198">
        <f t="shared" si="3"/>
        <v>0</v>
      </c>
      <c r="AJ24" s="200">
        <f t="shared" si="5"/>
        <v>0</v>
      </c>
    </row>
    <row r="25" ht="18" customHeight="1" spans="1:36">
      <c r="A25" s="103">
        <v>1</v>
      </c>
      <c r="B25" s="118">
        <v>2010301</v>
      </c>
      <c r="C25" s="118" t="s">
        <v>176</v>
      </c>
      <c r="D25" s="180">
        <f>SUM(D26:D29)</f>
        <v>7977.5</v>
      </c>
      <c r="E25" s="180">
        <f>SUM(E26:E29)</f>
        <v>7977.5</v>
      </c>
      <c r="F25" s="180">
        <f t="shared" ref="F25:V25" si="19">SUM(F26:F28)</f>
        <v>0</v>
      </c>
      <c r="G25" s="180">
        <f t="shared" si="19"/>
        <v>0</v>
      </c>
      <c r="H25" s="180">
        <f t="shared" si="19"/>
        <v>0</v>
      </c>
      <c r="I25" s="180">
        <f t="shared" si="19"/>
        <v>0</v>
      </c>
      <c r="J25" s="180">
        <f t="shared" si="19"/>
        <v>0</v>
      </c>
      <c r="K25" s="180">
        <f t="shared" si="19"/>
        <v>0</v>
      </c>
      <c r="L25" s="180">
        <f t="shared" si="19"/>
        <v>0</v>
      </c>
      <c r="M25" s="180">
        <f t="shared" si="19"/>
        <v>0</v>
      </c>
      <c r="N25" s="180">
        <f t="shared" si="19"/>
        <v>0</v>
      </c>
      <c r="O25" s="180">
        <f t="shared" si="19"/>
        <v>0</v>
      </c>
      <c r="P25" s="180">
        <f t="shared" si="19"/>
        <v>0</v>
      </c>
      <c r="Q25" s="180">
        <f t="shared" si="19"/>
        <v>0</v>
      </c>
      <c r="R25" s="180">
        <f t="shared" si="19"/>
        <v>0</v>
      </c>
      <c r="S25" s="180">
        <f t="shared" si="19"/>
        <v>0</v>
      </c>
      <c r="T25" s="180">
        <f t="shared" si="19"/>
        <v>0</v>
      </c>
      <c r="U25" s="180">
        <f t="shared" si="19"/>
        <v>0</v>
      </c>
      <c r="V25" s="180">
        <f t="shared" si="19"/>
        <v>0</v>
      </c>
      <c r="W25" s="180"/>
      <c r="X25" s="189"/>
      <c r="Y25" s="189"/>
      <c r="Z25" s="200">
        <f t="shared" si="11"/>
        <v>0</v>
      </c>
      <c r="AA25" s="198">
        <f t="shared" si="2"/>
        <v>0</v>
      </c>
      <c r="AB25" s="199">
        <f t="shared" si="12"/>
        <v>0</v>
      </c>
      <c r="AC25" s="198">
        <f t="shared" si="13"/>
        <v>0</v>
      </c>
      <c r="AD25" s="198">
        <f t="shared" si="14"/>
        <v>0</v>
      </c>
      <c r="AG25" s="161">
        <f t="shared" si="15"/>
        <v>0</v>
      </c>
      <c r="AH25" s="198">
        <f t="shared" si="3"/>
        <v>0</v>
      </c>
      <c r="AJ25" s="200">
        <f t="shared" si="5"/>
        <v>0</v>
      </c>
    </row>
    <row r="26" ht="18" customHeight="1" spans="1:36">
      <c r="A26" s="103"/>
      <c r="B26" s="118"/>
      <c r="C26" s="118" t="s">
        <v>189</v>
      </c>
      <c r="D26" s="180">
        <f>E26+F26+W26</f>
        <v>835.6</v>
      </c>
      <c r="E26" s="180">
        <v>835.6</v>
      </c>
      <c r="F26" s="180">
        <f>G26+N26</f>
        <v>0</v>
      </c>
      <c r="G26" s="180">
        <f>H26+L26</f>
        <v>0</v>
      </c>
      <c r="H26" s="180">
        <f>SUM(I26:K26)</f>
        <v>0</v>
      </c>
      <c r="I26" s="180"/>
      <c r="J26" s="180"/>
      <c r="K26" s="180"/>
      <c r="L26" s="180"/>
      <c r="M26" s="183"/>
      <c r="N26" s="180">
        <f>SUM(O26:V26)</f>
        <v>0</v>
      </c>
      <c r="O26" s="180"/>
      <c r="P26" s="180"/>
      <c r="Q26" s="180"/>
      <c r="R26" s="180"/>
      <c r="S26" s="180"/>
      <c r="T26" s="180"/>
      <c r="U26" s="180"/>
      <c r="V26" s="180"/>
      <c r="W26" s="180"/>
      <c r="X26" s="189"/>
      <c r="Y26" s="189"/>
      <c r="Z26" s="200">
        <f t="shared" si="11"/>
        <v>0</v>
      </c>
      <c r="AA26" s="198">
        <f t="shared" si="2"/>
        <v>0</v>
      </c>
      <c r="AB26" s="199">
        <f t="shared" si="12"/>
        <v>0</v>
      </c>
      <c r="AC26" s="198">
        <f t="shared" si="13"/>
        <v>0</v>
      </c>
      <c r="AD26" s="198">
        <f t="shared" si="14"/>
        <v>0</v>
      </c>
      <c r="AG26" s="161">
        <f t="shared" si="15"/>
        <v>0</v>
      </c>
      <c r="AH26" s="198">
        <f t="shared" si="3"/>
        <v>0</v>
      </c>
      <c r="AJ26" s="200">
        <f t="shared" si="5"/>
        <v>0</v>
      </c>
    </row>
    <row r="27" ht="18" customHeight="1" spans="1:36">
      <c r="A27" s="103"/>
      <c r="B27" s="118"/>
      <c r="C27" s="118" t="s">
        <v>190</v>
      </c>
      <c r="D27" s="180">
        <f>E27+F27+W27</f>
        <v>34.5</v>
      </c>
      <c r="E27" s="180">
        <v>34.5</v>
      </c>
      <c r="F27" s="180">
        <f>G27+N27</f>
        <v>0</v>
      </c>
      <c r="G27" s="180">
        <f>H27+L27</f>
        <v>0</v>
      </c>
      <c r="H27" s="180">
        <f>SUM(I27:K27)</f>
        <v>0</v>
      </c>
      <c r="I27" s="180"/>
      <c r="J27" s="180"/>
      <c r="K27" s="180"/>
      <c r="L27" s="180"/>
      <c r="M27" s="183"/>
      <c r="N27" s="180">
        <f>SUM(O27:V27)</f>
        <v>0</v>
      </c>
      <c r="O27" s="180"/>
      <c r="P27" s="180"/>
      <c r="Q27" s="180"/>
      <c r="R27" s="180"/>
      <c r="S27" s="180"/>
      <c r="T27" s="180"/>
      <c r="U27" s="180"/>
      <c r="V27" s="180"/>
      <c r="W27" s="180"/>
      <c r="X27" s="189"/>
      <c r="Y27" s="189"/>
      <c r="Z27" s="200">
        <f t="shared" si="11"/>
        <v>0</v>
      </c>
      <c r="AA27" s="198">
        <f t="shared" si="2"/>
        <v>0</v>
      </c>
      <c r="AB27" s="199">
        <f t="shared" si="12"/>
        <v>0</v>
      </c>
      <c r="AC27" s="198">
        <f t="shared" si="13"/>
        <v>0</v>
      </c>
      <c r="AD27" s="198">
        <f t="shared" si="14"/>
        <v>0</v>
      </c>
      <c r="AG27" s="161">
        <f t="shared" si="15"/>
        <v>0</v>
      </c>
      <c r="AH27" s="198">
        <f t="shared" si="3"/>
        <v>0</v>
      </c>
      <c r="AJ27" s="200">
        <f t="shared" si="5"/>
        <v>0</v>
      </c>
    </row>
    <row r="28" ht="18" customHeight="1" spans="1:36">
      <c r="A28" s="103"/>
      <c r="B28" s="118"/>
      <c r="C28" s="118" t="s">
        <v>191</v>
      </c>
      <c r="D28" s="180">
        <f>E28+F28+W28</f>
        <v>123.6</v>
      </c>
      <c r="E28" s="180">
        <v>123.6</v>
      </c>
      <c r="F28" s="180">
        <f>G28+N28</f>
        <v>0</v>
      </c>
      <c r="G28" s="180">
        <f>H28+L28</f>
        <v>0</v>
      </c>
      <c r="H28" s="180">
        <f>SUM(I28:K28)</f>
        <v>0</v>
      </c>
      <c r="I28" s="180"/>
      <c r="J28" s="180"/>
      <c r="K28" s="180"/>
      <c r="L28" s="180"/>
      <c r="M28" s="183"/>
      <c r="N28" s="180">
        <f>SUM(O28:V28)</f>
        <v>0</v>
      </c>
      <c r="O28" s="180"/>
      <c r="P28" s="180"/>
      <c r="Q28" s="180"/>
      <c r="R28" s="180"/>
      <c r="S28" s="180"/>
      <c r="T28" s="180"/>
      <c r="U28" s="180"/>
      <c r="V28" s="180"/>
      <c r="W28" s="180"/>
      <c r="X28" s="189"/>
      <c r="Y28" s="189"/>
      <c r="Z28" s="200">
        <f t="shared" si="11"/>
        <v>0</v>
      </c>
      <c r="AA28" s="198">
        <f t="shared" si="2"/>
        <v>0</v>
      </c>
      <c r="AB28" s="199">
        <f t="shared" si="12"/>
        <v>0</v>
      </c>
      <c r="AC28" s="198">
        <f t="shared" si="13"/>
        <v>0</v>
      </c>
      <c r="AD28" s="198">
        <f t="shared" si="14"/>
        <v>0</v>
      </c>
      <c r="AG28" s="161">
        <f t="shared" si="15"/>
        <v>0</v>
      </c>
      <c r="AH28" s="198">
        <f t="shared" si="3"/>
        <v>0</v>
      </c>
      <c r="AJ28" s="200">
        <f t="shared" si="5"/>
        <v>0</v>
      </c>
    </row>
    <row r="29" ht="18" customHeight="1" spans="1:36">
      <c r="A29" s="103"/>
      <c r="B29" s="118"/>
      <c r="C29" s="118" t="s">
        <v>192</v>
      </c>
      <c r="D29" s="180">
        <f>E29+F29+W29</f>
        <v>6983.8</v>
      </c>
      <c r="E29" s="180">
        <v>6983.8</v>
      </c>
      <c r="F29" s="180"/>
      <c r="G29" s="180"/>
      <c r="H29" s="180"/>
      <c r="I29" s="180"/>
      <c r="J29" s="180"/>
      <c r="K29" s="180"/>
      <c r="L29" s="180"/>
      <c r="M29" s="183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9"/>
      <c r="Y29" s="189"/>
      <c r="Z29" s="200"/>
      <c r="AA29" s="198"/>
      <c r="AB29" s="199"/>
      <c r="AC29" s="198"/>
      <c r="AD29" s="198"/>
      <c r="AG29" s="161"/>
      <c r="AH29" s="198"/>
      <c r="AJ29" s="200"/>
    </row>
    <row r="30" ht="18" customHeight="1" spans="1:36">
      <c r="A30" s="103"/>
      <c r="B30" s="118">
        <v>2010302</v>
      </c>
      <c r="C30" s="118" t="s">
        <v>178</v>
      </c>
      <c r="D30" s="180">
        <f>E30+F30+W30</f>
        <v>0</v>
      </c>
      <c r="E30" s="180"/>
      <c r="F30" s="180">
        <f>G30+N30</f>
        <v>0</v>
      </c>
      <c r="G30" s="180">
        <f>H30+L30</f>
        <v>0</v>
      </c>
      <c r="H30" s="180">
        <f>SUM(I30:K30)</f>
        <v>0</v>
      </c>
      <c r="I30" s="180"/>
      <c r="J30" s="180"/>
      <c r="K30" s="180"/>
      <c r="L30" s="180"/>
      <c r="M30" s="183"/>
      <c r="N30" s="180">
        <f>SUM(O30:V30)</f>
        <v>0</v>
      </c>
      <c r="O30" s="180"/>
      <c r="P30" s="180"/>
      <c r="Q30" s="180"/>
      <c r="R30" s="180"/>
      <c r="S30" s="180"/>
      <c r="T30" s="180"/>
      <c r="U30" s="180"/>
      <c r="V30" s="180"/>
      <c r="W30" s="180"/>
      <c r="X30" s="189"/>
      <c r="Y30" s="189"/>
      <c r="Z30" s="200">
        <f t="shared" ref="Z30:Z38" si="20">IF(AG30&gt;0,E30+N30,0)</f>
        <v>0</v>
      </c>
      <c r="AA30" s="198">
        <f t="shared" si="2"/>
        <v>0</v>
      </c>
      <c r="AB30" s="199">
        <f t="shared" si="12"/>
        <v>0</v>
      </c>
      <c r="AC30" s="198">
        <f t="shared" si="13"/>
        <v>0</v>
      </c>
      <c r="AD30" s="198">
        <f t="shared" si="14"/>
        <v>0</v>
      </c>
      <c r="AG30" s="161">
        <f t="shared" si="15"/>
        <v>0</v>
      </c>
      <c r="AH30" s="198">
        <f t="shared" si="3"/>
        <v>0</v>
      </c>
      <c r="AJ30" s="200">
        <f t="shared" si="5"/>
        <v>0</v>
      </c>
    </row>
    <row r="31" ht="18" customHeight="1" spans="1:36">
      <c r="A31" s="103">
        <v>1</v>
      </c>
      <c r="B31" s="118">
        <v>2010303</v>
      </c>
      <c r="C31" s="118" t="s">
        <v>193</v>
      </c>
      <c r="D31" s="180">
        <f t="shared" ref="D31:V31" si="21">D32</f>
        <v>91.7</v>
      </c>
      <c r="E31" s="180">
        <f t="shared" si="21"/>
        <v>50.7</v>
      </c>
      <c r="F31" s="180">
        <f t="shared" si="21"/>
        <v>41</v>
      </c>
      <c r="G31" s="180">
        <f t="shared" si="21"/>
        <v>0</v>
      </c>
      <c r="H31" s="180">
        <f t="shared" si="21"/>
        <v>0</v>
      </c>
      <c r="I31" s="180">
        <f t="shared" si="21"/>
        <v>0</v>
      </c>
      <c r="J31" s="180">
        <f t="shared" si="21"/>
        <v>0</v>
      </c>
      <c r="K31" s="180">
        <f t="shared" si="21"/>
        <v>0</v>
      </c>
      <c r="L31" s="180">
        <f t="shared" si="21"/>
        <v>0</v>
      </c>
      <c r="M31" s="180">
        <f t="shared" si="21"/>
        <v>0</v>
      </c>
      <c r="N31" s="180">
        <v>41</v>
      </c>
      <c r="O31" s="180">
        <f t="shared" si="21"/>
        <v>35</v>
      </c>
      <c r="P31" s="180">
        <f t="shared" si="21"/>
        <v>0</v>
      </c>
      <c r="Q31" s="180">
        <f t="shared" si="21"/>
        <v>0</v>
      </c>
      <c r="R31" s="180">
        <f t="shared" si="21"/>
        <v>0</v>
      </c>
      <c r="S31" s="180">
        <f t="shared" si="21"/>
        <v>0</v>
      </c>
      <c r="T31" s="180">
        <f t="shared" si="21"/>
        <v>0</v>
      </c>
      <c r="U31" s="180">
        <f t="shared" si="21"/>
        <v>0</v>
      </c>
      <c r="V31" s="180">
        <f t="shared" si="21"/>
        <v>0</v>
      </c>
      <c r="W31" s="180"/>
      <c r="X31" s="189"/>
      <c r="Y31" s="189"/>
      <c r="Z31" s="200">
        <f t="shared" si="20"/>
        <v>0</v>
      </c>
      <c r="AA31" s="198">
        <f t="shared" si="2"/>
        <v>0</v>
      </c>
      <c r="AB31" s="199">
        <f t="shared" si="12"/>
        <v>0</v>
      </c>
      <c r="AC31" s="198">
        <f t="shared" si="13"/>
        <v>0</v>
      </c>
      <c r="AD31" s="198">
        <f t="shared" si="14"/>
        <v>0</v>
      </c>
      <c r="AG31" s="161">
        <f t="shared" si="15"/>
        <v>0</v>
      </c>
      <c r="AH31" s="198">
        <f t="shared" si="3"/>
        <v>0</v>
      </c>
      <c r="AJ31" s="200">
        <f t="shared" si="5"/>
        <v>0</v>
      </c>
    </row>
    <row r="32" ht="18" customHeight="1" spans="1:36">
      <c r="A32" s="103"/>
      <c r="B32" s="118"/>
      <c r="C32" s="118" t="s">
        <v>194</v>
      </c>
      <c r="D32" s="180">
        <f>E32+F32+W32</f>
        <v>91.7</v>
      </c>
      <c r="E32" s="180">
        <v>50.7</v>
      </c>
      <c r="F32" s="180">
        <f>G32+N32</f>
        <v>41</v>
      </c>
      <c r="G32" s="180">
        <f>H32+L32</f>
        <v>0</v>
      </c>
      <c r="H32" s="180">
        <f>SUM(I32:K32)</f>
        <v>0</v>
      </c>
      <c r="I32" s="180"/>
      <c r="J32" s="180"/>
      <c r="K32" s="180"/>
      <c r="L32" s="180"/>
      <c r="M32" s="183"/>
      <c r="N32" s="180">
        <v>41</v>
      </c>
      <c r="O32" s="180">
        <v>35</v>
      </c>
      <c r="P32" s="180"/>
      <c r="Q32" s="180"/>
      <c r="R32" s="180"/>
      <c r="S32" s="180"/>
      <c r="T32" s="180"/>
      <c r="U32" s="180"/>
      <c r="V32" s="180"/>
      <c r="W32" s="180"/>
      <c r="X32" s="189"/>
      <c r="Y32" s="189"/>
      <c r="Z32" s="200">
        <f t="shared" si="20"/>
        <v>0</v>
      </c>
      <c r="AA32" s="198">
        <f t="shared" si="2"/>
        <v>0</v>
      </c>
      <c r="AB32" s="199">
        <f t="shared" si="12"/>
        <v>0</v>
      </c>
      <c r="AC32" s="198">
        <f t="shared" si="13"/>
        <v>0</v>
      </c>
      <c r="AD32" s="198">
        <f t="shared" si="14"/>
        <v>0</v>
      </c>
      <c r="AG32" s="161">
        <f t="shared" si="15"/>
        <v>0</v>
      </c>
      <c r="AH32" s="198">
        <f t="shared" si="3"/>
        <v>0</v>
      </c>
      <c r="AJ32" s="200">
        <f t="shared" si="5"/>
        <v>0</v>
      </c>
    </row>
    <row r="33" ht="18" customHeight="1" spans="1:36">
      <c r="A33" s="103"/>
      <c r="B33" s="118">
        <v>2010305</v>
      </c>
      <c r="C33" s="118" t="s">
        <v>195</v>
      </c>
      <c r="D33" s="180">
        <f>E33+F33+W33</f>
        <v>410</v>
      </c>
      <c r="E33" s="180"/>
      <c r="F33" s="180">
        <f>G33+N33</f>
        <v>410</v>
      </c>
      <c r="G33" s="180">
        <f>H33+L33</f>
        <v>0</v>
      </c>
      <c r="H33" s="180">
        <f>SUM(I33:K33)</f>
        <v>0</v>
      </c>
      <c r="I33" s="180"/>
      <c r="J33" s="180"/>
      <c r="K33" s="180"/>
      <c r="L33" s="180"/>
      <c r="M33" s="183"/>
      <c r="N33" s="180">
        <v>410</v>
      </c>
      <c r="O33" s="180">
        <v>340</v>
      </c>
      <c r="P33" s="180"/>
      <c r="Q33" s="180"/>
      <c r="R33" s="180"/>
      <c r="S33" s="180"/>
      <c r="T33" s="180"/>
      <c r="U33" s="180"/>
      <c r="V33" s="180"/>
      <c r="W33" s="180"/>
      <c r="X33" s="189"/>
      <c r="Y33" s="189"/>
      <c r="Z33" s="200">
        <f t="shared" si="20"/>
        <v>0</v>
      </c>
      <c r="AA33" s="198">
        <f t="shared" si="2"/>
        <v>0</v>
      </c>
      <c r="AB33" s="199">
        <f t="shared" si="12"/>
        <v>0</v>
      </c>
      <c r="AC33" s="198">
        <f t="shared" si="13"/>
        <v>0</v>
      </c>
      <c r="AD33" s="198">
        <f t="shared" si="14"/>
        <v>0</v>
      </c>
      <c r="AG33" s="161">
        <f t="shared" si="15"/>
        <v>0</v>
      </c>
      <c r="AH33" s="198">
        <f t="shared" si="3"/>
        <v>0</v>
      </c>
      <c r="AJ33" s="200">
        <f t="shared" si="5"/>
        <v>0</v>
      </c>
    </row>
    <row r="34" ht="18" customHeight="1" spans="1:36">
      <c r="A34" s="103"/>
      <c r="B34" s="118">
        <v>2010306</v>
      </c>
      <c r="C34" s="118" t="s">
        <v>196</v>
      </c>
      <c r="D34" s="180">
        <f>E34+F34+W34</f>
        <v>378</v>
      </c>
      <c r="E34" s="180">
        <v>188</v>
      </c>
      <c r="F34" s="180">
        <f>G34+N34</f>
        <v>190</v>
      </c>
      <c r="G34" s="180">
        <f>H34+L34</f>
        <v>0</v>
      </c>
      <c r="H34" s="180">
        <f>SUM(I34:K34)</f>
        <v>0</v>
      </c>
      <c r="I34" s="180"/>
      <c r="J34" s="180"/>
      <c r="K34" s="180"/>
      <c r="L34" s="180"/>
      <c r="M34" s="183"/>
      <c r="N34" s="180">
        <v>190</v>
      </c>
      <c r="O34" s="180">
        <v>180</v>
      </c>
      <c r="P34" s="180"/>
      <c r="Q34" s="180"/>
      <c r="R34" s="180"/>
      <c r="S34" s="180"/>
      <c r="T34" s="180"/>
      <c r="U34" s="180"/>
      <c r="V34" s="180">
        <v>60</v>
      </c>
      <c r="W34" s="180"/>
      <c r="X34" s="189"/>
      <c r="Y34" s="189"/>
      <c r="Z34" s="200">
        <f t="shared" si="20"/>
        <v>0</v>
      </c>
      <c r="AA34" s="198">
        <f t="shared" si="2"/>
        <v>0</v>
      </c>
      <c r="AB34" s="199">
        <f t="shared" si="12"/>
        <v>0</v>
      </c>
      <c r="AC34" s="198">
        <f t="shared" si="13"/>
        <v>0</v>
      </c>
      <c r="AD34" s="198">
        <f t="shared" si="14"/>
        <v>0</v>
      </c>
      <c r="AG34" s="161">
        <f t="shared" si="15"/>
        <v>0</v>
      </c>
      <c r="AH34" s="198">
        <f t="shared" si="3"/>
        <v>0</v>
      </c>
      <c r="AJ34" s="200">
        <f t="shared" si="5"/>
        <v>0</v>
      </c>
    </row>
    <row r="35" ht="18" customHeight="1" spans="1:36">
      <c r="A35" s="103"/>
      <c r="B35" s="118">
        <v>2010308</v>
      </c>
      <c r="C35" s="118" t="s">
        <v>197</v>
      </c>
      <c r="D35" s="180">
        <f>E35+F35+W35</f>
        <v>221.6</v>
      </c>
      <c r="E35" s="180">
        <v>125.6</v>
      </c>
      <c r="F35" s="180">
        <f>G35+N35</f>
        <v>96</v>
      </c>
      <c r="G35" s="180">
        <f>H35+L35</f>
        <v>0</v>
      </c>
      <c r="H35" s="180">
        <f>SUM(I35:K35)</f>
        <v>0</v>
      </c>
      <c r="I35" s="180"/>
      <c r="J35" s="180"/>
      <c r="K35" s="180"/>
      <c r="L35" s="180"/>
      <c r="M35" s="183"/>
      <c r="N35" s="180">
        <v>96</v>
      </c>
      <c r="O35" s="180">
        <v>60</v>
      </c>
      <c r="P35" s="180"/>
      <c r="Q35" s="180"/>
      <c r="R35" s="180"/>
      <c r="S35" s="180"/>
      <c r="T35" s="180"/>
      <c r="U35" s="180"/>
      <c r="V35" s="180"/>
      <c r="W35" s="180"/>
      <c r="X35" s="189"/>
      <c r="Y35" s="189"/>
      <c r="Z35" s="200">
        <f t="shared" si="20"/>
        <v>0</v>
      </c>
      <c r="AA35" s="198">
        <f t="shared" si="2"/>
        <v>0</v>
      </c>
      <c r="AB35" s="199">
        <f t="shared" si="12"/>
        <v>0</v>
      </c>
      <c r="AC35" s="198">
        <f t="shared" si="13"/>
        <v>0</v>
      </c>
      <c r="AD35" s="198">
        <f t="shared" si="14"/>
        <v>0</v>
      </c>
      <c r="AG35" s="161">
        <f t="shared" si="15"/>
        <v>0</v>
      </c>
      <c r="AH35" s="198">
        <f t="shared" si="3"/>
        <v>0</v>
      </c>
      <c r="AJ35" s="200">
        <f t="shared" si="5"/>
        <v>0</v>
      </c>
    </row>
    <row r="36" ht="27.75" customHeight="1" spans="1:36">
      <c r="A36" s="103"/>
      <c r="B36" s="118">
        <v>2010399</v>
      </c>
      <c r="C36" s="119" t="s">
        <v>198</v>
      </c>
      <c r="D36" s="180">
        <f>E36+F36+W36</f>
        <v>199</v>
      </c>
      <c r="E36" s="180"/>
      <c r="F36" s="180">
        <f>G36+N36</f>
        <v>199</v>
      </c>
      <c r="G36" s="180">
        <f>H36+L36</f>
        <v>0</v>
      </c>
      <c r="H36" s="180">
        <f>SUM(I36:K36)</f>
        <v>0</v>
      </c>
      <c r="I36" s="180"/>
      <c r="J36" s="180"/>
      <c r="K36" s="180"/>
      <c r="L36" s="180"/>
      <c r="M36" s="183"/>
      <c r="N36" s="180">
        <v>199</v>
      </c>
      <c r="O36" s="180">
        <v>195</v>
      </c>
      <c r="P36" s="180"/>
      <c r="Q36" s="180"/>
      <c r="R36" s="180"/>
      <c r="S36" s="180"/>
      <c r="T36" s="180"/>
      <c r="U36" s="180"/>
      <c r="V36" s="180"/>
      <c r="W36" s="180"/>
      <c r="X36" s="189"/>
      <c r="Y36" s="189"/>
      <c r="Z36" s="200">
        <f t="shared" si="20"/>
        <v>0</v>
      </c>
      <c r="AA36" s="198">
        <f t="shared" si="2"/>
        <v>0</v>
      </c>
      <c r="AB36" s="199">
        <f t="shared" si="12"/>
        <v>0</v>
      </c>
      <c r="AC36" s="198">
        <f t="shared" si="13"/>
        <v>0</v>
      </c>
      <c r="AD36" s="198">
        <f t="shared" si="14"/>
        <v>0</v>
      </c>
      <c r="AG36" s="161">
        <f t="shared" si="15"/>
        <v>0</v>
      </c>
      <c r="AH36" s="198">
        <f t="shared" si="3"/>
        <v>0</v>
      </c>
      <c r="AJ36" s="200">
        <f t="shared" si="5"/>
        <v>0</v>
      </c>
    </row>
    <row r="37" ht="18" customHeight="1" spans="1:36">
      <c r="A37" s="103">
        <v>1</v>
      </c>
      <c r="B37" s="115">
        <v>2010400</v>
      </c>
      <c r="C37" s="115" t="s">
        <v>199</v>
      </c>
      <c r="D37" s="180">
        <f t="shared" ref="D37:V37" si="22">SUM(D38:D42)</f>
        <v>837.6</v>
      </c>
      <c r="E37" s="180">
        <f t="shared" si="22"/>
        <v>697.6</v>
      </c>
      <c r="F37" s="180">
        <f t="shared" si="22"/>
        <v>140</v>
      </c>
      <c r="G37" s="180">
        <f t="shared" si="22"/>
        <v>0</v>
      </c>
      <c r="H37" s="180">
        <f t="shared" si="22"/>
        <v>0</v>
      </c>
      <c r="I37" s="180">
        <f t="shared" si="22"/>
        <v>0</v>
      </c>
      <c r="J37" s="180">
        <f t="shared" si="22"/>
        <v>0</v>
      </c>
      <c r="K37" s="180">
        <f t="shared" si="22"/>
        <v>0</v>
      </c>
      <c r="L37" s="180">
        <f t="shared" si="22"/>
        <v>0</v>
      </c>
      <c r="M37" s="180">
        <f t="shared" si="22"/>
        <v>0</v>
      </c>
      <c r="N37" s="180">
        <f t="shared" si="22"/>
        <v>140</v>
      </c>
      <c r="O37" s="180">
        <f t="shared" si="22"/>
        <v>120</v>
      </c>
      <c r="P37" s="180">
        <f t="shared" si="22"/>
        <v>0</v>
      </c>
      <c r="Q37" s="180">
        <f t="shared" si="22"/>
        <v>0</v>
      </c>
      <c r="R37" s="180">
        <f t="shared" si="22"/>
        <v>270</v>
      </c>
      <c r="S37" s="180">
        <f t="shared" si="22"/>
        <v>0</v>
      </c>
      <c r="T37" s="180">
        <f t="shared" si="22"/>
        <v>0</v>
      </c>
      <c r="U37" s="180">
        <f t="shared" si="22"/>
        <v>0</v>
      </c>
      <c r="V37" s="180">
        <f t="shared" si="22"/>
        <v>25</v>
      </c>
      <c r="W37" s="180"/>
      <c r="X37" s="189"/>
      <c r="Y37" s="189"/>
      <c r="Z37" s="200">
        <f t="shared" si="20"/>
        <v>0</v>
      </c>
      <c r="AA37" s="198">
        <f t="shared" si="2"/>
        <v>0</v>
      </c>
      <c r="AB37" s="199">
        <f t="shared" si="12"/>
        <v>0</v>
      </c>
      <c r="AC37" s="198">
        <f t="shared" si="13"/>
        <v>0</v>
      </c>
      <c r="AD37" s="198">
        <f t="shared" si="14"/>
        <v>0</v>
      </c>
      <c r="AG37" s="161">
        <f t="shared" si="15"/>
        <v>0</v>
      </c>
      <c r="AH37" s="198">
        <f t="shared" si="3"/>
        <v>0</v>
      </c>
      <c r="AJ37" s="200">
        <f t="shared" si="5"/>
        <v>0</v>
      </c>
    </row>
    <row r="38" ht="18" customHeight="1" spans="1:36">
      <c r="A38" s="103"/>
      <c r="B38" s="118">
        <v>2010401</v>
      </c>
      <c r="C38" s="118" t="s">
        <v>176</v>
      </c>
      <c r="D38" s="180">
        <f>E38+F38+W38</f>
        <v>697.6</v>
      </c>
      <c r="E38" s="180">
        <v>697.6</v>
      </c>
      <c r="F38" s="180">
        <f>G38+N38</f>
        <v>0</v>
      </c>
      <c r="G38" s="180">
        <f>H38+L38</f>
        <v>0</v>
      </c>
      <c r="H38" s="180">
        <f>SUM(I38:K38)</f>
        <v>0</v>
      </c>
      <c r="I38" s="180"/>
      <c r="J38" s="180"/>
      <c r="K38" s="180"/>
      <c r="L38" s="180"/>
      <c r="M38" s="183"/>
      <c r="N38" s="180">
        <f>SUM(O38:V38)</f>
        <v>0</v>
      </c>
      <c r="O38" s="180"/>
      <c r="P38" s="180"/>
      <c r="Q38" s="180"/>
      <c r="R38" s="180"/>
      <c r="S38" s="180"/>
      <c r="T38" s="180"/>
      <c r="U38" s="180"/>
      <c r="V38" s="180"/>
      <c r="W38" s="180"/>
      <c r="X38" s="189"/>
      <c r="Y38" s="189"/>
      <c r="Z38" s="200">
        <f t="shared" si="20"/>
        <v>0</v>
      </c>
      <c r="AA38" s="198">
        <f t="shared" si="2"/>
        <v>0</v>
      </c>
      <c r="AB38" s="199">
        <f t="shared" si="12"/>
        <v>0</v>
      </c>
      <c r="AC38" s="198">
        <f t="shared" si="13"/>
        <v>0</v>
      </c>
      <c r="AD38" s="198">
        <f t="shared" si="14"/>
        <v>0</v>
      </c>
      <c r="AG38" s="161">
        <f t="shared" si="15"/>
        <v>0</v>
      </c>
      <c r="AH38" s="198">
        <f t="shared" si="3"/>
        <v>0</v>
      </c>
      <c r="AJ38" s="200">
        <f t="shared" si="5"/>
        <v>0</v>
      </c>
    </row>
    <row r="39" ht="18" customHeight="1" spans="1:36">
      <c r="A39" s="103"/>
      <c r="B39" s="118">
        <v>2010402</v>
      </c>
      <c r="C39" s="118" t="s">
        <v>178</v>
      </c>
      <c r="D39" s="180">
        <f>E39+F39+W39</f>
        <v>0</v>
      </c>
      <c r="E39" s="180"/>
      <c r="F39" s="180">
        <f>G39+N39</f>
        <v>0</v>
      </c>
      <c r="G39" s="180">
        <f>H39+L39</f>
        <v>0</v>
      </c>
      <c r="H39" s="180">
        <f>SUM(I39:K39)</f>
        <v>0</v>
      </c>
      <c r="I39" s="180"/>
      <c r="J39" s="180"/>
      <c r="K39" s="180"/>
      <c r="L39" s="180"/>
      <c r="M39" s="183"/>
      <c r="N39" s="180">
        <f>SUM(O39:V39)</f>
        <v>0</v>
      </c>
      <c r="O39" s="180"/>
      <c r="P39" s="180"/>
      <c r="Q39" s="180"/>
      <c r="R39" s="180"/>
      <c r="S39" s="180"/>
      <c r="T39" s="180"/>
      <c r="U39" s="180"/>
      <c r="V39" s="180"/>
      <c r="W39" s="180"/>
      <c r="X39" s="189"/>
      <c r="Y39" s="189"/>
      <c r="Z39" s="200"/>
      <c r="AA39" s="198">
        <f t="shared" si="2"/>
        <v>0</v>
      </c>
      <c r="AB39" s="199"/>
      <c r="AC39" s="198"/>
      <c r="AD39" s="198"/>
      <c r="AG39" s="161"/>
      <c r="AH39" s="198">
        <f t="shared" si="3"/>
        <v>0</v>
      </c>
      <c r="AJ39" s="200">
        <f t="shared" si="5"/>
        <v>0</v>
      </c>
    </row>
    <row r="40" ht="18" customHeight="1" spans="1:36">
      <c r="A40" s="103"/>
      <c r="B40" s="118">
        <v>2010406</v>
      </c>
      <c r="C40" s="118" t="s">
        <v>200</v>
      </c>
      <c r="D40" s="180">
        <f>E40+F40+W40</f>
        <v>140</v>
      </c>
      <c r="E40" s="180"/>
      <c r="F40" s="180">
        <f>G40+N40</f>
        <v>140</v>
      </c>
      <c r="G40" s="180">
        <f>H40+L40</f>
        <v>0</v>
      </c>
      <c r="H40" s="180">
        <f>SUM(I40:K40)</f>
        <v>0</v>
      </c>
      <c r="I40" s="180"/>
      <c r="J40" s="180"/>
      <c r="K40" s="180"/>
      <c r="L40" s="180"/>
      <c r="M40" s="180"/>
      <c r="N40" s="180">
        <v>140</v>
      </c>
      <c r="O40" s="180">
        <v>120</v>
      </c>
      <c r="P40" s="180"/>
      <c r="Q40" s="180"/>
      <c r="R40" s="180"/>
      <c r="S40" s="180"/>
      <c r="T40" s="180"/>
      <c r="U40" s="180"/>
      <c r="V40" s="180"/>
      <c r="W40" s="180"/>
      <c r="X40" s="189"/>
      <c r="Y40" s="189"/>
      <c r="Z40" s="200">
        <f>IF(AG40&gt;0,E40+N40,0)</f>
        <v>0</v>
      </c>
      <c r="AA40" s="198">
        <f t="shared" si="2"/>
        <v>0</v>
      </c>
      <c r="AB40" s="199">
        <f>Z40-AG40</f>
        <v>0</v>
      </c>
      <c r="AC40" s="198">
        <f>IF(AG40=0,0,IF(AB40&lt;0,"负增长",AB40/AG40))</f>
        <v>0</v>
      </c>
      <c r="AD40" s="198">
        <f>AA40-AH40</f>
        <v>0</v>
      </c>
      <c r="AG40" s="161">
        <f>AE40+AF40</f>
        <v>0</v>
      </c>
      <c r="AH40" s="198">
        <f t="shared" si="3"/>
        <v>0</v>
      </c>
      <c r="AJ40" s="200">
        <f t="shared" si="5"/>
        <v>0</v>
      </c>
    </row>
    <row r="41" ht="18" customHeight="1" spans="1:36">
      <c r="A41" s="103"/>
      <c r="B41" s="118">
        <v>2010408</v>
      </c>
      <c r="C41" s="118" t="s">
        <v>201</v>
      </c>
      <c r="D41" s="180">
        <f>E41+F41+W41</f>
        <v>0</v>
      </c>
      <c r="E41" s="180"/>
      <c r="F41" s="180">
        <f>G41+N41</f>
        <v>0</v>
      </c>
      <c r="G41" s="180">
        <f>H41+L41</f>
        <v>0</v>
      </c>
      <c r="H41" s="180">
        <f>SUM(I41:K41)</f>
        <v>0</v>
      </c>
      <c r="I41" s="180"/>
      <c r="J41" s="180"/>
      <c r="K41" s="180"/>
      <c r="L41" s="180"/>
      <c r="M41" s="183" t="s">
        <v>202</v>
      </c>
      <c r="N41" s="180"/>
      <c r="O41" s="180"/>
      <c r="P41" s="180"/>
      <c r="Q41" s="180"/>
      <c r="R41" s="180">
        <v>270</v>
      </c>
      <c r="S41" s="180"/>
      <c r="T41" s="180"/>
      <c r="U41" s="180"/>
      <c r="V41" s="180">
        <v>25</v>
      </c>
      <c r="W41" s="180"/>
      <c r="X41" s="189"/>
      <c r="Y41" s="189"/>
      <c r="Z41" s="200">
        <f>IF(AG41&gt;0,E41+N41,0)</f>
        <v>0</v>
      </c>
      <c r="AA41" s="198">
        <f t="shared" si="2"/>
        <v>0</v>
      </c>
      <c r="AB41" s="199">
        <f>Z41-AG41</f>
        <v>0</v>
      </c>
      <c r="AC41" s="198">
        <f>IF(AG41=0,0,IF(AB41&lt;0,"负增长",AB41/AG41))</f>
        <v>0</v>
      </c>
      <c r="AD41" s="198">
        <f>AA41-AH41</f>
        <v>0</v>
      </c>
      <c r="AG41" s="161">
        <f>AE41+AF41</f>
        <v>0</v>
      </c>
      <c r="AH41" s="198">
        <f t="shared" si="3"/>
        <v>0</v>
      </c>
      <c r="AJ41" s="200">
        <f t="shared" si="5"/>
        <v>0</v>
      </c>
    </row>
    <row r="42" ht="18" customHeight="1" spans="1:36">
      <c r="A42" s="103"/>
      <c r="B42" s="118">
        <v>2010499</v>
      </c>
      <c r="C42" s="118" t="s">
        <v>203</v>
      </c>
      <c r="D42" s="180">
        <f>E42+F42+W42</f>
        <v>0</v>
      </c>
      <c r="E42" s="180"/>
      <c r="F42" s="180">
        <f>G42+N42</f>
        <v>0</v>
      </c>
      <c r="G42" s="180">
        <f>H42+L42</f>
        <v>0</v>
      </c>
      <c r="H42" s="180">
        <f>SUM(I42:K42)</f>
        <v>0</v>
      </c>
      <c r="I42" s="180"/>
      <c r="J42" s="180"/>
      <c r="K42" s="180"/>
      <c r="L42" s="180"/>
      <c r="M42" s="183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9"/>
      <c r="Y42" s="189"/>
      <c r="Z42" s="200">
        <f>IF(AG42&gt;0,E42+N42,0)</f>
        <v>0</v>
      </c>
      <c r="AA42" s="198">
        <f t="shared" si="2"/>
        <v>0</v>
      </c>
      <c r="AB42" s="199">
        <f>Z42-AG42</f>
        <v>0</v>
      </c>
      <c r="AC42" s="198">
        <f>IF(AG42=0,0,IF(AB42&lt;0,"负增长",AB42/AG42))</f>
        <v>0</v>
      </c>
      <c r="AD42" s="198">
        <f>AA42-AH42</f>
        <v>0</v>
      </c>
      <c r="AG42" s="161">
        <f>AE42+AF42</f>
        <v>0</v>
      </c>
      <c r="AH42" s="198">
        <f t="shared" si="3"/>
        <v>0</v>
      </c>
      <c r="AJ42" s="200">
        <f t="shared" si="5"/>
        <v>0</v>
      </c>
    </row>
    <row r="43" ht="18" customHeight="1" spans="1:36">
      <c r="A43" s="103">
        <v>1</v>
      </c>
      <c r="B43" s="115">
        <v>2010500</v>
      </c>
      <c r="C43" s="115" t="s">
        <v>204</v>
      </c>
      <c r="D43" s="180">
        <f t="shared" ref="D43:V43" si="23">SUM(D44:D48)</f>
        <v>342.6</v>
      </c>
      <c r="E43" s="180">
        <f t="shared" si="23"/>
        <v>207.6</v>
      </c>
      <c r="F43" s="180">
        <f t="shared" si="23"/>
        <v>135</v>
      </c>
      <c r="G43" s="180">
        <f t="shared" si="23"/>
        <v>6</v>
      </c>
      <c r="H43" s="180">
        <f t="shared" si="23"/>
        <v>0</v>
      </c>
      <c r="I43" s="180">
        <f t="shared" si="23"/>
        <v>0</v>
      </c>
      <c r="J43" s="180">
        <f t="shared" si="23"/>
        <v>0</v>
      </c>
      <c r="K43" s="180">
        <f t="shared" si="23"/>
        <v>0</v>
      </c>
      <c r="L43" s="180">
        <f t="shared" si="23"/>
        <v>0</v>
      </c>
      <c r="M43" s="180"/>
      <c r="N43" s="180">
        <f t="shared" si="23"/>
        <v>129</v>
      </c>
      <c r="O43" s="180">
        <f t="shared" si="23"/>
        <v>70</v>
      </c>
      <c r="P43" s="180">
        <f t="shared" si="23"/>
        <v>0</v>
      </c>
      <c r="Q43" s="180">
        <f t="shared" si="23"/>
        <v>0</v>
      </c>
      <c r="R43" s="180">
        <f t="shared" si="23"/>
        <v>0</v>
      </c>
      <c r="S43" s="180">
        <f t="shared" si="23"/>
        <v>0</v>
      </c>
      <c r="T43" s="180">
        <f t="shared" si="23"/>
        <v>0</v>
      </c>
      <c r="U43" s="180">
        <f t="shared" si="23"/>
        <v>0</v>
      </c>
      <c r="V43" s="180">
        <f t="shared" si="23"/>
        <v>14</v>
      </c>
      <c r="W43" s="180"/>
      <c r="X43" s="189"/>
      <c r="Y43" s="189"/>
      <c r="Z43" s="200">
        <f>IF(AG43&gt;0,E43+N43,0)</f>
        <v>0</v>
      </c>
      <c r="AA43" s="198">
        <f t="shared" si="2"/>
        <v>0</v>
      </c>
      <c r="AB43" s="199">
        <f>Z43-AG43</f>
        <v>0</v>
      </c>
      <c r="AC43" s="198">
        <f>IF(AG43=0,0,IF(AB43&lt;0,"负增长",AB43/AG43))</f>
        <v>0</v>
      </c>
      <c r="AD43" s="198">
        <f>AA43-AH43</f>
        <v>0</v>
      </c>
      <c r="AG43" s="161">
        <f>AE43+AF43</f>
        <v>0</v>
      </c>
      <c r="AH43" s="198">
        <f t="shared" si="3"/>
        <v>0</v>
      </c>
      <c r="AJ43" s="200">
        <f t="shared" si="5"/>
        <v>0</v>
      </c>
    </row>
    <row r="44" ht="18" customHeight="1" spans="1:36">
      <c r="A44" s="103"/>
      <c r="B44" s="118">
        <v>2010501</v>
      </c>
      <c r="C44" s="118" t="s">
        <v>176</v>
      </c>
      <c r="D44" s="180">
        <f>E44+F44+W44</f>
        <v>207.6</v>
      </c>
      <c r="E44" s="180">
        <v>207.6</v>
      </c>
      <c r="F44" s="180">
        <f>G44+N44</f>
        <v>0</v>
      </c>
      <c r="G44" s="180">
        <f>H44+L44</f>
        <v>0</v>
      </c>
      <c r="H44" s="180">
        <f>SUM(I44:K44)</f>
        <v>0</v>
      </c>
      <c r="I44" s="180"/>
      <c r="J44" s="180"/>
      <c r="K44" s="180"/>
      <c r="L44" s="180"/>
      <c r="M44" s="183"/>
      <c r="N44" s="180">
        <f>SUM(O44:V44)</f>
        <v>0</v>
      </c>
      <c r="O44" s="180"/>
      <c r="P44" s="180"/>
      <c r="Q44" s="180"/>
      <c r="R44" s="180"/>
      <c r="S44" s="180"/>
      <c r="T44" s="180"/>
      <c r="U44" s="180"/>
      <c r="V44" s="180"/>
      <c r="W44" s="180"/>
      <c r="X44" s="189"/>
      <c r="Y44" s="189"/>
      <c r="Z44" s="200">
        <f>IF(AG44&gt;0,E44+N44,0)</f>
        <v>0</v>
      </c>
      <c r="AA44" s="198">
        <f t="shared" si="2"/>
        <v>0</v>
      </c>
      <c r="AB44" s="199">
        <f>Z44-AG44</f>
        <v>0</v>
      </c>
      <c r="AC44" s="198">
        <f>IF(AG44=0,0,IF(AB44&lt;0,"负增长",AB44/AG44))</f>
        <v>0</v>
      </c>
      <c r="AD44" s="198">
        <f>AA44-AH44</f>
        <v>0</v>
      </c>
      <c r="AG44" s="161">
        <f>AE44+AF44</f>
        <v>0</v>
      </c>
      <c r="AH44" s="198">
        <f t="shared" si="3"/>
        <v>0</v>
      </c>
      <c r="AJ44" s="200">
        <f t="shared" si="5"/>
        <v>0</v>
      </c>
    </row>
    <row r="45" ht="18" customHeight="1" spans="1:36">
      <c r="A45" s="103"/>
      <c r="B45" s="118">
        <v>2010502</v>
      </c>
      <c r="C45" s="118" t="s">
        <v>178</v>
      </c>
      <c r="D45" s="180">
        <f>E45+F45+W45</f>
        <v>6</v>
      </c>
      <c r="E45" s="180"/>
      <c r="F45" s="180">
        <f>G45+N45</f>
        <v>6</v>
      </c>
      <c r="G45" s="180">
        <v>6</v>
      </c>
      <c r="H45" s="180">
        <f>SUM(I45:K45)</f>
        <v>0</v>
      </c>
      <c r="I45" s="180"/>
      <c r="J45" s="180"/>
      <c r="K45" s="180"/>
      <c r="L45" s="180"/>
      <c r="M45" s="183"/>
      <c r="N45" s="180">
        <f>SUM(O45:V45)</f>
        <v>0</v>
      </c>
      <c r="O45" s="180"/>
      <c r="P45" s="180"/>
      <c r="Q45" s="180"/>
      <c r="R45" s="180"/>
      <c r="S45" s="180"/>
      <c r="T45" s="180"/>
      <c r="U45" s="180"/>
      <c r="V45" s="180"/>
      <c r="W45" s="180"/>
      <c r="X45" s="189"/>
      <c r="Y45" s="189"/>
      <c r="Z45" s="200"/>
      <c r="AA45" s="198">
        <f t="shared" si="2"/>
        <v>0</v>
      </c>
      <c r="AB45" s="199"/>
      <c r="AC45" s="198"/>
      <c r="AD45" s="198"/>
      <c r="AG45" s="161"/>
      <c r="AH45" s="198">
        <f t="shared" si="3"/>
        <v>0</v>
      </c>
      <c r="AJ45" s="200">
        <f t="shared" si="5"/>
        <v>0</v>
      </c>
    </row>
    <row r="46" ht="18" customHeight="1" spans="1:36">
      <c r="A46" s="103"/>
      <c r="B46" s="118">
        <v>2010505</v>
      </c>
      <c r="C46" s="118" t="s">
        <v>205</v>
      </c>
      <c r="D46" s="180">
        <f>E46+F46+W46</f>
        <v>39</v>
      </c>
      <c r="E46" s="180"/>
      <c r="F46" s="180">
        <f>G46+N46</f>
        <v>39</v>
      </c>
      <c r="G46" s="180">
        <f>H46+L46</f>
        <v>0</v>
      </c>
      <c r="H46" s="180">
        <f>SUM(I46:K46)</f>
        <v>0</v>
      </c>
      <c r="I46" s="180"/>
      <c r="J46" s="180"/>
      <c r="K46" s="180"/>
      <c r="L46" s="180"/>
      <c r="M46" s="183"/>
      <c r="N46" s="180">
        <v>39</v>
      </c>
      <c r="O46" s="180">
        <v>50</v>
      </c>
      <c r="P46" s="180"/>
      <c r="Q46" s="180"/>
      <c r="R46" s="180"/>
      <c r="S46" s="180"/>
      <c r="T46" s="180"/>
      <c r="U46" s="180"/>
      <c r="V46" s="180"/>
      <c r="W46" s="180"/>
      <c r="X46" s="189"/>
      <c r="Y46" s="189"/>
      <c r="Z46" s="200">
        <f t="shared" ref="Z46:Z62" si="24">IF(AG46&gt;0,E46+N46,0)</f>
        <v>0</v>
      </c>
      <c r="AA46" s="198">
        <f t="shared" si="2"/>
        <v>0</v>
      </c>
      <c r="AB46" s="199">
        <f t="shared" ref="AB46:AB62" si="25">Z46-AG46</f>
        <v>0</v>
      </c>
      <c r="AC46" s="198">
        <f t="shared" ref="AC46:AC62" si="26">IF(AG46=0,0,IF(AB46&lt;0,"负增长",AB46/AG46))</f>
        <v>0</v>
      </c>
      <c r="AD46" s="198">
        <f t="shared" ref="AD46:AD62" si="27">AA46-AH46</f>
        <v>0</v>
      </c>
      <c r="AG46" s="161">
        <f t="shared" ref="AG46:AG62" si="28">AE46+AF46</f>
        <v>0</v>
      </c>
      <c r="AH46" s="198">
        <f t="shared" si="3"/>
        <v>0</v>
      </c>
      <c r="AJ46" s="200">
        <f t="shared" si="5"/>
        <v>0</v>
      </c>
    </row>
    <row r="47" ht="18" customHeight="1" spans="1:36">
      <c r="A47" s="103"/>
      <c r="B47" s="118">
        <v>2010507</v>
      </c>
      <c r="C47" s="118" t="s">
        <v>206</v>
      </c>
      <c r="D47" s="180">
        <f>E47+F47+W47</f>
        <v>90</v>
      </c>
      <c r="E47" s="180"/>
      <c r="F47" s="180">
        <f>G47+N47</f>
        <v>90</v>
      </c>
      <c r="G47" s="180">
        <f>H47+L47</f>
        <v>0</v>
      </c>
      <c r="H47" s="180">
        <f>SUM(I47:K47)</f>
        <v>0</v>
      </c>
      <c r="I47" s="180"/>
      <c r="J47" s="180"/>
      <c r="K47" s="180"/>
      <c r="L47" s="180"/>
      <c r="M47" s="183"/>
      <c r="N47" s="180">
        <v>90</v>
      </c>
      <c r="O47" s="180">
        <v>20</v>
      </c>
      <c r="P47" s="180"/>
      <c r="Q47" s="180"/>
      <c r="R47" s="180"/>
      <c r="S47" s="180"/>
      <c r="T47" s="180"/>
      <c r="U47" s="180"/>
      <c r="V47" s="180"/>
      <c r="W47" s="180"/>
      <c r="X47" s="189"/>
      <c r="Y47" s="189"/>
      <c r="Z47" s="200">
        <f t="shared" si="24"/>
        <v>0</v>
      </c>
      <c r="AA47" s="198">
        <f t="shared" si="2"/>
        <v>0</v>
      </c>
      <c r="AB47" s="199">
        <f t="shared" si="25"/>
        <v>0</v>
      </c>
      <c r="AC47" s="198">
        <f t="shared" si="26"/>
        <v>0</v>
      </c>
      <c r="AD47" s="198">
        <f t="shared" si="27"/>
        <v>0</v>
      </c>
      <c r="AG47" s="161">
        <f t="shared" si="28"/>
        <v>0</v>
      </c>
      <c r="AH47" s="198">
        <f t="shared" si="3"/>
        <v>0</v>
      </c>
      <c r="AJ47" s="200">
        <f t="shared" si="5"/>
        <v>0</v>
      </c>
    </row>
    <row r="48" ht="18" customHeight="1" spans="1:36">
      <c r="A48" s="103"/>
      <c r="B48" s="118">
        <v>2010599</v>
      </c>
      <c r="C48" s="118" t="s">
        <v>207</v>
      </c>
      <c r="D48" s="180">
        <f>E48+F48+W48</f>
        <v>0</v>
      </c>
      <c r="E48" s="180"/>
      <c r="F48" s="180">
        <f>G48+N48</f>
        <v>0</v>
      </c>
      <c r="G48" s="180">
        <f>H48+L48</f>
        <v>0</v>
      </c>
      <c r="H48" s="180">
        <f>SUM(I48:K48)</f>
        <v>0</v>
      </c>
      <c r="I48" s="180"/>
      <c r="J48" s="180"/>
      <c r="K48" s="180"/>
      <c r="L48" s="180"/>
      <c r="M48" s="183"/>
      <c r="N48" s="180"/>
      <c r="O48" s="180"/>
      <c r="P48" s="180"/>
      <c r="Q48" s="180"/>
      <c r="R48" s="180"/>
      <c r="S48" s="180"/>
      <c r="T48" s="180"/>
      <c r="U48" s="180"/>
      <c r="V48" s="180">
        <v>14</v>
      </c>
      <c r="W48" s="180"/>
      <c r="X48" s="189"/>
      <c r="Y48" s="189"/>
      <c r="Z48" s="200">
        <f t="shared" si="24"/>
        <v>0</v>
      </c>
      <c r="AA48" s="198">
        <f t="shared" si="2"/>
        <v>0</v>
      </c>
      <c r="AB48" s="199">
        <f t="shared" si="25"/>
        <v>0</v>
      </c>
      <c r="AC48" s="198">
        <f t="shared" si="26"/>
        <v>0</v>
      </c>
      <c r="AD48" s="198">
        <f t="shared" si="27"/>
        <v>0</v>
      </c>
      <c r="AG48" s="161">
        <f t="shared" si="28"/>
        <v>0</v>
      </c>
      <c r="AH48" s="198">
        <f t="shared" si="3"/>
        <v>0</v>
      </c>
      <c r="AJ48" s="200">
        <f t="shared" si="5"/>
        <v>0</v>
      </c>
    </row>
    <row r="49" ht="18" customHeight="1" spans="1:36">
      <c r="A49" s="103">
        <v>1</v>
      </c>
      <c r="B49" s="115">
        <v>2010600</v>
      </c>
      <c r="C49" s="115" t="s">
        <v>208</v>
      </c>
      <c r="D49" s="180">
        <f t="shared" ref="D49:V49" si="29">D50+SUM(D54:D57)</f>
        <v>2184.8</v>
      </c>
      <c r="E49" s="180">
        <f t="shared" si="29"/>
        <v>1717.8</v>
      </c>
      <c r="F49" s="180">
        <f t="shared" si="29"/>
        <v>467</v>
      </c>
      <c r="G49" s="180">
        <f t="shared" si="29"/>
        <v>5</v>
      </c>
      <c r="H49" s="180">
        <f t="shared" si="29"/>
        <v>0</v>
      </c>
      <c r="I49" s="180">
        <f t="shared" si="29"/>
        <v>0</v>
      </c>
      <c r="J49" s="180">
        <f t="shared" si="29"/>
        <v>0</v>
      </c>
      <c r="K49" s="180">
        <f t="shared" si="29"/>
        <v>0</v>
      </c>
      <c r="L49" s="180">
        <f t="shared" si="29"/>
        <v>0</v>
      </c>
      <c r="M49" s="180">
        <f t="shared" si="29"/>
        <v>0</v>
      </c>
      <c r="N49" s="180">
        <f t="shared" si="29"/>
        <v>462</v>
      </c>
      <c r="O49" s="180">
        <f t="shared" si="29"/>
        <v>375</v>
      </c>
      <c r="P49" s="180">
        <f t="shared" si="29"/>
        <v>0</v>
      </c>
      <c r="Q49" s="180">
        <f t="shared" si="29"/>
        <v>0</v>
      </c>
      <c r="R49" s="180">
        <f t="shared" si="29"/>
        <v>0</v>
      </c>
      <c r="S49" s="180">
        <f t="shared" si="29"/>
        <v>0</v>
      </c>
      <c r="T49" s="180">
        <f t="shared" si="29"/>
        <v>0</v>
      </c>
      <c r="U49" s="180">
        <f t="shared" si="29"/>
        <v>0</v>
      </c>
      <c r="V49" s="180">
        <f t="shared" si="29"/>
        <v>0</v>
      </c>
      <c r="W49" s="180"/>
      <c r="X49" s="189"/>
      <c r="Y49" s="189"/>
      <c r="Z49" s="200">
        <f t="shared" si="24"/>
        <v>0</v>
      </c>
      <c r="AA49" s="198">
        <f t="shared" si="2"/>
        <v>0</v>
      </c>
      <c r="AB49" s="199">
        <f t="shared" si="25"/>
        <v>0</v>
      </c>
      <c r="AC49" s="198">
        <f t="shared" si="26"/>
        <v>0</v>
      </c>
      <c r="AD49" s="198">
        <f t="shared" si="27"/>
        <v>0</v>
      </c>
      <c r="AG49" s="161">
        <f t="shared" si="28"/>
        <v>0</v>
      </c>
      <c r="AH49" s="198">
        <f t="shared" si="3"/>
        <v>0</v>
      </c>
      <c r="AJ49" s="200">
        <f t="shared" si="5"/>
        <v>0</v>
      </c>
    </row>
    <row r="50" ht="18" customHeight="1" spans="1:36">
      <c r="A50" s="103">
        <v>1</v>
      </c>
      <c r="B50" s="118">
        <v>2010601</v>
      </c>
      <c r="C50" s="118" t="s">
        <v>176</v>
      </c>
      <c r="D50" s="180">
        <f>SUM(D51:D53)</f>
        <v>1717.8</v>
      </c>
      <c r="E50" s="180">
        <f t="shared" ref="E50:W50" si="30">SUM(E51:E53)</f>
        <v>1717.8</v>
      </c>
      <c r="F50" s="180">
        <f t="shared" si="30"/>
        <v>0</v>
      </c>
      <c r="G50" s="180">
        <f t="shared" si="30"/>
        <v>0</v>
      </c>
      <c r="H50" s="180">
        <f t="shared" si="30"/>
        <v>0</v>
      </c>
      <c r="I50" s="180">
        <f t="shared" si="30"/>
        <v>0</v>
      </c>
      <c r="J50" s="180">
        <f t="shared" si="30"/>
        <v>0</v>
      </c>
      <c r="K50" s="180">
        <f t="shared" si="30"/>
        <v>0</v>
      </c>
      <c r="L50" s="180">
        <f t="shared" si="30"/>
        <v>0</v>
      </c>
      <c r="M50" s="180">
        <f t="shared" si="30"/>
        <v>0</v>
      </c>
      <c r="N50" s="180">
        <f t="shared" si="30"/>
        <v>0</v>
      </c>
      <c r="O50" s="180">
        <f t="shared" si="30"/>
        <v>0</v>
      </c>
      <c r="P50" s="180">
        <f t="shared" si="30"/>
        <v>0</v>
      </c>
      <c r="Q50" s="180">
        <f t="shared" si="30"/>
        <v>0</v>
      </c>
      <c r="R50" s="180">
        <f t="shared" si="30"/>
        <v>0</v>
      </c>
      <c r="S50" s="180">
        <f t="shared" si="30"/>
        <v>0</v>
      </c>
      <c r="T50" s="180">
        <f t="shared" si="30"/>
        <v>0</v>
      </c>
      <c r="U50" s="180">
        <f t="shared" si="30"/>
        <v>0</v>
      </c>
      <c r="V50" s="180">
        <f t="shared" si="30"/>
        <v>0</v>
      </c>
      <c r="W50" s="180">
        <f t="shared" si="30"/>
        <v>0</v>
      </c>
      <c r="X50" s="189"/>
      <c r="Y50" s="189"/>
      <c r="Z50" s="200">
        <f t="shared" si="24"/>
        <v>0</v>
      </c>
      <c r="AA50" s="198">
        <f t="shared" si="2"/>
        <v>0</v>
      </c>
      <c r="AB50" s="199">
        <f t="shared" si="25"/>
        <v>0</v>
      </c>
      <c r="AC50" s="198">
        <f t="shared" si="26"/>
        <v>0</v>
      </c>
      <c r="AD50" s="198">
        <f t="shared" si="27"/>
        <v>0</v>
      </c>
      <c r="AG50" s="161">
        <f t="shared" si="28"/>
        <v>0</v>
      </c>
      <c r="AH50" s="198">
        <f t="shared" si="3"/>
        <v>0</v>
      </c>
      <c r="AJ50" s="200">
        <f t="shared" si="5"/>
        <v>0</v>
      </c>
    </row>
    <row r="51" ht="18" customHeight="1" spans="1:36">
      <c r="A51" s="103"/>
      <c r="B51" s="118"/>
      <c r="C51" s="118" t="s">
        <v>209</v>
      </c>
      <c r="D51" s="180">
        <f t="shared" ref="D51:D57" si="31">E51+F51+W51</f>
        <v>750</v>
      </c>
      <c r="E51" s="180">
        <v>750</v>
      </c>
      <c r="F51" s="180">
        <f t="shared" ref="F51:F57" si="32">G51+N51</f>
        <v>0</v>
      </c>
      <c r="G51" s="180">
        <f t="shared" ref="G51:G56" si="33">H51+L51</f>
        <v>0</v>
      </c>
      <c r="H51" s="180">
        <f t="shared" ref="H51:H57" si="34">SUM(I51:K51)</f>
        <v>0</v>
      </c>
      <c r="I51" s="180"/>
      <c r="J51" s="180"/>
      <c r="K51" s="180"/>
      <c r="L51" s="180"/>
      <c r="M51" s="183"/>
      <c r="N51" s="180">
        <f>SUM(O51:V51)</f>
        <v>0</v>
      </c>
      <c r="O51" s="180"/>
      <c r="P51" s="180"/>
      <c r="Q51" s="180"/>
      <c r="R51" s="180"/>
      <c r="S51" s="180"/>
      <c r="T51" s="180"/>
      <c r="U51" s="180"/>
      <c r="V51" s="180"/>
      <c r="W51" s="180"/>
      <c r="X51" s="189"/>
      <c r="Y51" s="189"/>
      <c r="Z51" s="200">
        <f t="shared" si="24"/>
        <v>0</v>
      </c>
      <c r="AA51" s="198">
        <f t="shared" si="2"/>
        <v>0</v>
      </c>
      <c r="AB51" s="199">
        <f t="shared" si="25"/>
        <v>0</v>
      </c>
      <c r="AC51" s="198">
        <f t="shared" si="26"/>
        <v>0</v>
      </c>
      <c r="AD51" s="198">
        <f t="shared" si="27"/>
        <v>0</v>
      </c>
      <c r="AG51" s="161">
        <f t="shared" si="28"/>
        <v>0</v>
      </c>
      <c r="AH51" s="198">
        <f t="shared" si="3"/>
        <v>0</v>
      </c>
      <c r="AJ51" s="200">
        <f t="shared" si="5"/>
        <v>0</v>
      </c>
    </row>
    <row r="52" ht="18" customHeight="1" spans="1:36">
      <c r="A52" s="103"/>
      <c r="B52" s="118"/>
      <c r="C52" s="118" t="s">
        <v>210</v>
      </c>
      <c r="D52" s="180">
        <f t="shared" si="31"/>
        <v>247.9</v>
      </c>
      <c r="E52" s="180">
        <v>247.9</v>
      </c>
      <c r="F52" s="180">
        <f t="shared" si="32"/>
        <v>0</v>
      </c>
      <c r="G52" s="180">
        <f t="shared" si="33"/>
        <v>0</v>
      </c>
      <c r="H52" s="180">
        <f t="shared" si="34"/>
        <v>0</v>
      </c>
      <c r="I52" s="180"/>
      <c r="J52" s="180"/>
      <c r="K52" s="180"/>
      <c r="L52" s="180"/>
      <c r="M52" s="183"/>
      <c r="N52" s="180">
        <f>SUM(O52:V52)</f>
        <v>0</v>
      </c>
      <c r="O52" s="180"/>
      <c r="P52" s="180"/>
      <c r="Q52" s="180"/>
      <c r="R52" s="180"/>
      <c r="S52" s="180"/>
      <c r="T52" s="180"/>
      <c r="U52" s="180"/>
      <c r="V52" s="180"/>
      <c r="W52" s="180"/>
      <c r="X52" s="189"/>
      <c r="Y52" s="189"/>
      <c r="Z52" s="200">
        <f t="shared" si="24"/>
        <v>0</v>
      </c>
      <c r="AA52" s="198">
        <f t="shared" si="2"/>
        <v>0</v>
      </c>
      <c r="AB52" s="199">
        <f t="shared" si="25"/>
        <v>0</v>
      </c>
      <c r="AC52" s="198">
        <f t="shared" si="26"/>
        <v>0</v>
      </c>
      <c r="AD52" s="198">
        <f t="shared" si="27"/>
        <v>0</v>
      </c>
      <c r="AG52" s="161">
        <f t="shared" si="28"/>
        <v>0</v>
      </c>
      <c r="AH52" s="198">
        <f t="shared" si="3"/>
        <v>0</v>
      </c>
      <c r="AJ52" s="200">
        <f t="shared" si="5"/>
        <v>0</v>
      </c>
    </row>
    <row r="53" ht="18" customHeight="1" spans="1:36">
      <c r="A53" s="103"/>
      <c r="B53" s="118"/>
      <c r="C53" s="118" t="s">
        <v>211</v>
      </c>
      <c r="D53" s="180">
        <f t="shared" si="31"/>
        <v>719.9</v>
      </c>
      <c r="E53" s="180">
        <v>719.9</v>
      </c>
      <c r="F53" s="180"/>
      <c r="G53" s="180"/>
      <c r="H53" s="180"/>
      <c r="I53" s="180"/>
      <c r="J53" s="180"/>
      <c r="K53" s="180"/>
      <c r="L53" s="180"/>
      <c r="M53" s="183"/>
      <c r="N53" s="180"/>
      <c r="O53" s="180"/>
      <c r="P53" s="180"/>
      <c r="Q53" s="180"/>
      <c r="R53" s="180"/>
      <c r="S53" s="180"/>
      <c r="T53" s="180"/>
      <c r="U53" s="180"/>
      <c r="V53" s="180"/>
      <c r="W53" s="180"/>
      <c r="X53" s="189"/>
      <c r="Y53" s="189"/>
      <c r="Z53" s="200"/>
      <c r="AA53" s="198"/>
      <c r="AB53" s="199"/>
      <c r="AC53" s="198"/>
      <c r="AD53" s="198"/>
      <c r="AG53" s="161"/>
      <c r="AH53" s="198"/>
      <c r="AJ53" s="200"/>
    </row>
    <row r="54" ht="18" customHeight="1" spans="1:36">
      <c r="A54" s="103"/>
      <c r="B54" s="118">
        <v>2010602</v>
      </c>
      <c r="C54" s="118" t="s">
        <v>178</v>
      </c>
      <c r="D54" s="180">
        <f t="shared" si="31"/>
        <v>0</v>
      </c>
      <c r="E54" s="180"/>
      <c r="F54" s="180">
        <f t="shared" si="32"/>
        <v>0</v>
      </c>
      <c r="G54" s="180">
        <f t="shared" si="33"/>
        <v>0</v>
      </c>
      <c r="H54" s="180">
        <f t="shared" si="34"/>
        <v>0</v>
      </c>
      <c r="I54" s="180"/>
      <c r="J54" s="180"/>
      <c r="K54" s="180"/>
      <c r="L54" s="180"/>
      <c r="M54" s="183" t="s">
        <v>212</v>
      </c>
      <c r="N54" s="180">
        <f>SUM(O54:V54)</f>
        <v>0</v>
      </c>
      <c r="O54" s="180"/>
      <c r="P54" s="180"/>
      <c r="Q54" s="180"/>
      <c r="R54" s="180"/>
      <c r="S54" s="180"/>
      <c r="T54" s="180"/>
      <c r="U54" s="180"/>
      <c r="V54" s="180"/>
      <c r="W54" s="180"/>
      <c r="X54" s="189"/>
      <c r="Y54" s="189"/>
      <c r="Z54" s="200">
        <f t="shared" si="24"/>
        <v>0</v>
      </c>
      <c r="AA54" s="198">
        <f t="shared" si="2"/>
        <v>0</v>
      </c>
      <c r="AB54" s="199">
        <f t="shared" si="25"/>
        <v>0</v>
      </c>
      <c r="AC54" s="198">
        <f t="shared" si="26"/>
        <v>0</v>
      </c>
      <c r="AD54" s="198">
        <f t="shared" si="27"/>
        <v>0</v>
      </c>
      <c r="AG54" s="161">
        <f t="shared" si="28"/>
        <v>0</v>
      </c>
      <c r="AH54" s="198">
        <f t="shared" si="3"/>
        <v>0</v>
      </c>
      <c r="AJ54" s="200">
        <f t="shared" si="5"/>
        <v>0</v>
      </c>
    </row>
    <row r="55" ht="18" customHeight="1" spans="1:36">
      <c r="A55" s="103"/>
      <c r="B55" s="118">
        <v>2010605</v>
      </c>
      <c r="C55" s="118" t="s">
        <v>213</v>
      </c>
      <c r="D55" s="180">
        <f t="shared" si="31"/>
        <v>15</v>
      </c>
      <c r="E55" s="180"/>
      <c r="F55" s="180">
        <f t="shared" si="32"/>
        <v>15</v>
      </c>
      <c r="G55" s="180">
        <f t="shared" si="33"/>
        <v>0</v>
      </c>
      <c r="H55" s="180">
        <f t="shared" si="34"/>
        <v>0</v>
      </c>
      <c r="I55" s="180"/>
      <c r="J55" s="180"/>
      <c r="K55" s="180"/>
      <c r="L55" s="180"/>
      <c r="M55" s="183"/>
      <c r="N55" s="180">
        <v>15</v>
      </c>
      <c r="O55" s="180">
        <v>15</v>
      </c>
      <c r="P55" s="180"/>
      <c r="Q55" s="180"/>
      <c r="R55" s="180"/>
      <c r="S55" s="180"/>
      <c r="T55" s="180"/>
      <c r="U55" s="180"/>
      <c r="V55" s="180"/>
      <c r="W55" s="180"/>
      <c r="X55" s="189"/>
      <c r="Y55" s="189"/>
      <c r="Z55" s="200">
        <f t="shared" si="24"/>
        <v>0</v>
      </c>
      <c r="AA55" s="198">
        <f t="shared" si="2"/>
        <v>0</v>
      </c>
      <c r="AB55" s="199">
        <f t="shared" si="25"/>
        <v>0</v>
      </c>
      <c r="AC55" s="198">
        <f t="shared" si="26"/>
        <v>0</v>
      </c>
      <c r="AD55" s="198">
        <f t="shared" si="27"/>
        <v>0</v>
      </c>
      <c r="AG55" s="161">
        <f t="shared" si="28"/>
        <v>0</v>
      </c>
      <c r="AH55" s="198">
        <f t="shared" si="3"/>
        <v>0</v>
      </c>
      <c r="AJ55" s="200">
        <f t="shared" si="5"/>
        <v>0</v>
      </c>
    </row>
    <row r="56" ht="18" customHeight="1" spans="1:36">
      <c r="A56" s="103"/>
      <c r="B56" s="118">
        <v>2010607</v>
      </c>
      <c r="C56" s="118" t="s">
        <v>214</v>
      </c>
      <c r="D56" s="180">
        <f t="shared" si="31"/>
        <v>97</v>
      </c>
      <c r="E56" s="180"/>
      <c r="F56" s="180">
        <f t="shared" si="32"/>
        <v>97</v>
      </c>
      <c r="G56" s="180">
        <f t="shared" si="33"/>
        <v>0</v>
      </c>
      <c r="H56" s="180">
        <f t="shared" si="34"/>
        <v>0</v>
      </c>
      <c r="I56" s="180"/>
      <c r="J56" s="180"/>
      <c r="K56" s="180"/>
      <c r="L56" s="180"/>
      <c r="M56" s="183"/>
      <c r="N56" s="180">
        <v>97</v>
      </c>
      <c r="O56" s="180">
        <v>60</v>
      </c>
      <c r="P56" s="180"/>
      <c r="Q56" s="180"/>
      <c r="R56" s="180"/>
      <c r="S56" s="180"/>
      <c r="T56" s="180"/>
      <c r="U56" s="180"/>
      <c r="V56" s="180"/>
      <c r="W56" s="180"/>
      <c r="X56" s="189"/>
      <c r="Y56" s="189"/>
      <c r="Z56" s="200">
        <f t="shared" si="24"/>
        <v>0</v>
      </c>
      <c r="AA56" s="198">
        <f t="shared" si="2"/>
        <v>0</v>
      </c>
      <c r="AB56" s="199">
        <f t="shared" si="25"/>
        <v>0</v>
      </c>
      <c r="AC56" s="198">
        <f t="shared" si="26"/>
        <v>0</v>
      </c>
      <c r="AD56" s="198">
        <f t="shared" si="27"/>
        <v>0</v>
      </c>
      <c r="AG56" s="161">
        <f t="shared" si="28"/>
        <v>0</v>
      </c>
      <c r="AH56" s="198">
        <f t="shared" si="3"/>
        <v>0</v>
      </c>
      <c r="AJ56" s="200">
        <f t="shared" si="5"/>
        <v>0</v>
      </c>
    </row>
    <row r="57" ht="18" customHeight="1" spans="1:36">
      <c r="A57" s="103"/>
      <c r="B57" s="118">
        <v>2010699</v>
      </c>
      <c r="C57" s="118" t="s">
        <v>215</v>
      </c>
      <c r="D57" s="180">
        <f t="shared" si="31"/>
        <v>355</v>
      </c>
      <c r="E57" s="180"/>
      <c r="F57" s="180">
        <f t="shared" si="32"/>
        <v>355</v>
      </c>
      <c r="G57" s="180">
        <v>5</v>
      </c>
      <c r="H57" s="180">
        <f t="shared" si="34"/>
        <v>0</v>
      </c>
      <c r="I57" s="180"/>
      <c r="J57" s="180"/>
      <c r="K57" s="180"/>
      <c r="L57" s="180"/>
      <c r="M57" s="183" t="s">
        <v>216</v>
      </c>
      <c r="N57" s="180">
        <v>350</v>
      </c>
      <c r="O57" s="180">
        <v>300</v>
      </c>
      <c r="P57" s="180"/>
      <c r="Q57" s="180"/>
      <c r="R57" s="180"/>
      <c r="S57" s="180"/>
      <c r="T57" s="180"/>
      <c r="U57" s="180"/>
      <c r="V57" s="180"/>
      <c r="W57" s="180"/>
      <c r="X57" s="189"/>
      <c r="Y57" s="189"/>
      <c r="Z57" s="200">
        <f t="shared" si="24"/>
        <v>0</v>
      </c>
      <c r="AA57" s="198">
        <f t="shared" si="2"/>
        <v>0</v>
      </c>
      <c r="AB57" s="199">
        <f t="shared" si="25"/>
        <v>0</v>
      </c>
      <c r="AC57" s="198">
        <f t="shared" si="26"/>
        <v>0</v>
      </c>
      <c r="AD57" s="198">
        <f t="shared" si="27"/>
        <v>0</v>
      </c>
      <c r="AG57" s="161">
        <f t="shared" si="28"/>
        <v>0</v>
      </c>
      <c r="AH57" s="198">
        <f t="shared" si="3"/>
        <v>0</v>
      </c>
      <c r="AJ57" s="200">
        <f t="shared" si="5"/>
        <v>0</v>
      </c>
    </row>
    <row r="58" ht="18" customHeight="1" spans="1:36">
      <c r="A58" s="103">
        <v>1</v>
      </c>
      <c r="B58" s="115">
        <v>2010700</v>
      </c>
      <c r="C58" s="115" t="s">
        <v>217</v>
      </c>
      <c r="D58" s="180">
        <f t="shared" ref="D58:V58" si="35">SUM(D59:D60)</f>
        <v>10657</v>
      </c>
      <c r="E58" s="180">
        <f t="shared" si="35"/>
        <v>0</v>
      </c>
      <c r="F58" s="180">
        <f t="shared" si="35"/>
        <v>10657</v>
      </c>
      <c r="G58" s="180">
        <f t="shared" si="35"/>
        <v>0</v>
      </c>
      <c r="H58" s="180">
        <f t="shared" si="35"/>
        <v>0</v>
      </c>
      <c r="I58" s="180">
        <f t="shared" si="35"/>
        <v>0</v>
      </c>
      <c r="J58" s="180">
        <f t="shared" si="35"/>
        <v>0</v>
      </c>
      <c r="K58" s="180">
        <f t="shared" si="35"/>
        <v>0</v>
      </c>
      <c r="L58" s="180">
        <f t="shared" si="35"/>
        <v>0</v>
      </c>
      <c r="M58" s="180">
        <f t="shared" si="35"/>
        <v>0</v>
      </c>
      <c r="N58" s="180">
        <f t="shared" si="35"/>
        <v>10657</v>
      </c>
      <c r="O58" s="180">
        <f t="shared" si="35"/>
        <v>4110</v>
      </c>
      <c r="P58" s="180">
        <f t="shared" si="35"/>
        <v>0</v>
      </c>
      <c r="Q58" s="180">
        <f t="shared" si="35"/>
        <v>0</v>
      </c>
      <c r="R58" s="180">
        <f t="shared" si="35"/>
        <v>0</v>
      </c>
      <c r="S58" s="180">
        <f t="shared" si="35"/>
        <v>0</v>
      </c>
      <c r="T58" s="180">
        <f t="shared" si="35"/>
        <v>0</v>
      </c>
      <c r="U58" s="180">
        <f t="shared" si="35"/>
        <v>0</v>
      </c>
      <c r="V58" s="180">
        <f t="shared" si="35"/>
        <v>0</v>
      </c>
      <c r="W58" s="180"/>
      <c r="X58" s="189"/>
      <c r="Y58" s="189"/>
      <c r="Z58" s="200">
        <f t="shared" si="24"/>
        <v>0</v>
      </c>
      <c r="AA58" s="198">
        <f t="shared" si="2"/>
        <v>0</v>
      </c>
      <c r="AB58" s="199">
        <f t="shared" si="25"/>
        <v>0</v>
      </c>
      <c r="AC58" s="198">
        <f t="shared" si="26"/>
        <v>0</v>
      </c>
      <c r="AD58" s="198">
        <f t="shared" si="27"/>
        <v>0</v>
      </c>
      <c r="AG58" s="161">
        <f t="shared" si="28"/>
        <v>0</v>
      </c>
      <c r="AH58" s="198">
        <f t="shared" si="3"/>
        <v>0</v>
      </c>
      <c r="AJ58" s="200">
        <f t="shared" si="5"/>
        <v>0</v>
      </c>
    </row>
    <row r="59" ht="18" customHeight="1" spans="1:36">
      <c r="A59" s="103"/>
      <c r="B59" s="118">
        <v>2010708</v>
      </c>
      <c r="C59" s="118" t="s">
        <v>218</v>
      </c>
      <c r="D59" s="180">
        <f>E59+F59+W59</f>
        <v>8157</v>
      </c>
      <c r="E59" s="180"/>
      <c r="F59" s="180">
        <f>G59+N59</f>
        <v>8157</v>
      </c>
      <c r="G59" s="180">
        <f>H59+L59</f>
        <v>0</v>
      </c>
      <c r="H59" s="180">
        <f>SUM(I59:K59)</f>
        <v>0</v>
      </c>
      <c r="I59" s="180"/>
      <c r="J59" s="180"/>
      <c r="K59" s="180"/>
      <c r="L59" s="180"/>
      <c r="M59" s="183"/>
      <c r="N59" s="180">
        <v>8157</v>
      </c>
      <c r="O59" s="180">
        <v>1310</v>
      </c>
      <c r="P59" s="180"/>
      <c r="Q59" s="180"/>
      <c r="R59" s="180"/>
      <c r="S59" s="180"/>
      <c r="T59" s="180"/>
      <c r="U59" s="180"/>
      <c r="V59" s="180"/>
      <c r="W59" s="180"/>
      <c r="X59" s="189"/>
      <c r="Y59" s="189"/>
      <c r="Z59" s="200">
        <f t="shared" si="24"/>
        <v>0</v>
      </c>
      <c r="AA59" s="198">
        <f t="shared" si="2"/>
        <v>0</v>
      </c>
      <c r="AB59" s="199">
        <f t="shared" si="25"/>
        <v>0</v>
      </c>
      <c r="AC59" s="198">
        <f t="shared" si="26"/>
        <v>0</v>
      </c>
      <c r="AD59" s="198">
        <f t="shared" si="27"/>
        <v>0</v>
      </c>
      <c r="AG59" s="161">
        <f t="shared" si="28"/>
        <v>0</v>
      </c>
      <c r="AH59" s="198">
        <f t="shared" si="3"/>
        <v>0</v>
      </c>
      <c r="AJ59" s="200">
        <f t="shared" si="5"/>
        <v>0</v>
      </c>
    </row>
    <row r="60" ht="18" customHeight="1" spans="1:36">
      <c r="A60" s="103"/>
      <c r="B60" s="118">
        <v>2010799</v>
      </c>
      <c r="C60" s="118" t="s">
        <v>219</v>
      </c>
      <c r="D60" s="180">
        <f>E60+F60+W60</f>
        <v>2500</v>
      </c>
      <c r="E60" s="180"/>
      <c r="F60" s="180">
        <f>G60+N60</f>
        <v>2500</v>
      </c>
      <c r="G60" s="180">
        <f>H60+L60</f>
        <v>0</v>
      </c>
      <c r="H60" s="180">
        <f>SUM(I60:K60)</f>
        <v>0</v>
      </c>
      <c r="I60" s="180"/>
      <c r="J60" s="180"/>
      <c r="K60" s="180"/>
      <c r="L60" s="180"/>
      <c r="M60" s="183"/>
      <c r="N60" s="180">
        <v>2500</v>
      </c>
      <c r="O60" s="180">
        <v>2800</v>
      </c>
      <c r="P60" s="180"/>
      <c r="Q60" s="180"/>
      <c r="R60" s="180"/>
      <c r="S60" s="180"/>
      <c r="T60" s="180"/>
      <c r="U60" s="180"/>
      <c r="V60" s="180"/>
      <c r="W60" s="180"/>
      <c r="X60" s="189"/>
      <c r="Y60" s="189"/>
      <c r="Z60" s="200">
        <f t="shared" si="24"/>
        <v>0</v>
      </c>
      <c r="AA60" s="198">
        <f t="shared" si="2"/>
        <v>0</v>
      </c>
      <c r="AB60" s="199">
        <f t="shared" si="25"/>
        <v>0</v>
      </c>
      <c r="AC60" s="198">
        <f t="shared" si="26"/>
        <v>0</v>
      </c>
      <c r="AD60" s="198">
        <f t="shared" si="27"/>
        <v>0</v>
      </c>
      <c r="AG60" s="161">
        <f t="shared" si="28"/>
        <v>0</v>
      </c>
      <c r="AH60" s="198">
        <f t="shared" si="3"/>
        <v>0</v>
      </c>
      <c r="AJ60" s="200">
        <f t="shared" si="5"/>
        <v>0</v>
      </c>
    </row>
    <row r="61" ht="18" customHeight="1" spans="1:36">
      <c r="A61" s="103">
        <v>1</v>
      </c>
      <c r="B61" s="115">
        <v>2010800</v>
      </c>
      <c r="C61" s="115" t="s">
        <v>220</v>
      </c>
      <c r="D61" s="180">
        <f t="shared" ref="D61:V61" si="36">SUM(D62:D66)</f>
        <v>385.2</v>
      </c>
      <c r="E61" s="180">
        <f t="shared" si="36"/>
        <v>365.2</v>
      </c>
      <c r="F61" s="180">
        <f t="shared" si="36"/>
        <v>20</v>
      </c>
      <c r="G61" s="180">
        <f t="shared" si="36"/>
        <v>0</v>
      </c>
      <c r="H61" s="180">
        <f t="shared" si="36"/>
        <v>0</v>
      </c>
      <c r="I61" s="180">
        <f t="shared" si="36"/>
        <v>0</v>
      </c>
      <c r="J61" s="180">
        <f t="shared" si="36"/>
        <v>0</v>
      </c>
      <c r="K61" s="180">
        <f t="shared" si="36"/>
        <v>0</v>
      </c>
      <c r="L61" s="180">
        <f t="shared" si="36"/>
        <v>0</v>
      </c>
      <c r="M61" s="180">
        <f t="shared" si="36"/>
        <v>0</v>
      </c>
      <c r="N61" s="180">
        <f t="shared" si="36"/>
        <v>20</v>
      </c>
      <c r="O61" s="180">
        <f t="shared" si="36"/>
        <v>20</v>
      </c>
      <c r="P61" s="180">
        <f t="shared" si="36"/>
        <v>0</v>
      </c>
      <c r="Q61" s="180">
        <f t="shared" si="36"/>
        <v>0</v>
      </c>
      <c r="R61" s="180">
        <f t="shared" si="36"/>
        <v>0</v>
      </c>
      <c r="S61" s="180">
        <f t="shared" si="36"/>
        <v>0</v>
      </c>
      <c r="T61" s="180">
        <f t="shared" si="36"/>
        <v>0</v>
      </c>
      <c r="U61" s="180">
        <f t="shared" si="36"/>
        <v>0</v>
      </c>
      <c r="V61" s="180">
        <f t="shared" si="36"/>
        <v>0</v>
      </c>
      <c r="W61" s="180"/>
      <c r="X61" s="189"/>
      <c r="Y61" s="189"/>
      <c r="Z61" s="200">
        <f t="shared" si="24"/>
        <v>0</v>
      </c>
      <c r="AA61" s="198">
        <f t="shared" si="2"/>
        <v>0</v>
      </c>
      <c r="AB61" s="199">
        <f t="shared" si="25"/>
        <v>0</v>
      </c>
      <c r="AC61" s="198">
        <f t="shared" si="26"/>
        <v>0</v>
      </c>
      <c r="AD61" s="198">
        <f t="shared" si="27"/>
        <v>0</v>
      </c>
      <c r="AG61" s="161">
        <f t="shared" si="28"/>
        <v>0</v>
      </c>
      <c r="AH61" s="198">
        <f t="shared" si="3"/>
        <v>0</v>
      </c>
      <c r="AJ61" s="200">
        <f t="shared" si="5"/>
        <v>0</v>
      </c>
    </row>
    <row r="62" ht="18" customHeight="1" spans="1:36">
      <c r="A62" s="103"/>
      <c r="B62" s="118">
        <v>2010801</v>
      </c>
      <c r="C62" s="118" t="s">
        <v>176</v>
      </c>
      <c r="D62" s="180">
        <f>E62+F62+W62</f>
        <v>365.2</v>
      </c>
      <c r="E62" s="180">
        <v>365.2</v>
      </c>
      <c r="F62" s="180">
        <f>G62+N62</f>
        <v>0</v>
      </c>
      <c r="G62" s="180">
        <f>H62+L62</f>
        <v>0</v>
      </c>
      <c r="H62" s="180">
        <f>SUM(I62:K62)</f>
        <v>0</v>
      </c>
      <c r="I62" s="180"/>
      <c r="J62" s="180"/>
      <c r="K62" s="180"/>
      <c r="L62" s="180"/>
      <c r="M62" s="183"/>
      <c r="N62" s="180">
        <f>SUM(O62:V62)</f>
        <v>0</v>
      </c>
      <c r="O62" s="180"/>
      <c r="P62" s="180"/>
      <c r="Q62" s="180"/>
      <c r="R62" s="180"/>
      <c r="S62" s="180"/>
      <c r="T62" s="180"/>
      <c r="U62" s="180"/>
      <c r="V62" s="180"/>
      <c r="W62" s="180"/>
      <c r="X62" s="189"/>
      <c r="Y62" s="189"/>
      <c r="Z62" s="200">
        <f t="shared" si="24"/>
        <v>0</v>
      </c>
      <c r="AA62" s="198">
        <f t="shared" si="2"/>
        <v>0</v>
      </c>
      <c r="AB62" s="199">
        <f t="shared" si="25"/>
        <v>0</v>
      </c>
      <c r="AC62" s="198">
        <f t="shared" si="26"/>
        <v>0</v>
      </c>
      <c r="AD62" s="198">
        <f t="shared" si="27"/>
        <v>0</v>
      </c>
      <c r="AG62" s="161">
        <f t="shared" si="28"/>
        <v>0</v>
      </c>
      <c r="AH62" s="198">
        <f t="shared" si="3"/>
        <v>0</v>
      </c>
      <c r="AJ62" s="200">
        <f t="shared" si="5"/>
        <v>0</v>
      </c>
    </row>
    <row r="63" ht="18" customHeight="1" spans="1:36">
      <c r="A63" s="103"/>
      <c r="B63" s="118">
        <v>2010802</v>
      </c>
      <c r="C63" s="118" t="s">
        <v>178</v>
      </c>
      <c r="D63" s="180">
        <f>E63+F63+W63</f>
        <v>0</v>
      </c>
      <c r="E63" s="180"/>
      <c r="F63" s="180">
        <f>G63+N63</f>
        <v>0</v>
      </c>
      <c r="G63" s="180">
        <f>H63+L63</f>
        <v>0</v>
      </c>
      <c r="H63" s="180">
        <f>SUM(I63:K63)</f>
        <v>0</v>
      </c>
      <c r="I63" s="180"/>
      <c r="J63" s="180"/>
      <c r="K63" s="180"/>
      <c r="L63" s="180"/>
      <c r="M63" s="183"/>
      <c r="N63" s="180">
        <f>SUM(O63:V63)</f>
        <v>0</v>
      </c>
      <c r="O63" s="180"/>
      <c r="P63" s="180"/>
      <c r="Q63" s="180"/>
      <c r="R63" s="180"/>
      <c r="S63" s="180"/>
      <c r="T63" s="180"/>
      <c r="U63" s="180"/>
      <c r="V63" s="180"/>
      <c r="W63" s="180"/>
      <c r="X63" s="189"/>
      <c r="Y63" s="189"/>
      <c r="Z63" s="200"/>
      <c r="AA63" s="198">
        <f t="shared" si="2"/>
        <v>0</v>
      </c>
      <c r="AB63" s="199"/>
      <c r="AC63" s="198"/>
      <c r="AD63" s="198"/>
      <c r="AG63" s="161"/>
      <c r="AH63" s="198">
        <f t="shared" si="3"/>
        <v>0</v>
      </c>
      <c r="AJ63" s="200">
        <f t="shared" si="5"/>
        <v>0</v>
      </c>
    </row>
    <row r="64" ht="18" customHeight="1" spans="1:36">
      <c r="A64" s="103"/>
      <c r="B64" s="118">
        <v>2010804</v>
      </c>
      <c r="C64" s="118" t="s">
        <v>221</v>
      </c>
      <c r="D64" s="180">
        <f>E64+F64+W64</f>
        <v>20</v>
      </c>
      <c r="E64" s="180"/>
      <c r="F64" s="180">
        <f>G64+N64</f>
        <v>20</v>
      </c>
      <c r="G64" s="180">
        <f>H64+L64</f>
        <v>0</v>
      </c>
      <c r="H64" s="180">
        <f>SUM(I64:K64)</f>
        <v>0</v>
      </c>
      <c r="I64" s="180"/>
      <c r="J64" s="180"/>
      <c r="K64" s="180"/>
      <c r="L64" s="180"/>
      <c r="M64" s="183"/>
      <c r="N64" s="180">
        <v>20</v>
      </c>
      <c r="O64" s="180">
        <v>20</v>
      </c>
      <c r="P64" s="180"/>
      <c r="Q64" s="180"/>
      <c r="R64" s="180"/>
      <c r="S64" s="180"/>
      <c r="T64" s="180"/>
      <c r="U64" s="180"/>
      <c r="V64" s="180"/>
      <c r="W64" s="180"/>
      <c r="X64" s="189"/>
      <c r="Y64" s="189"/>
      <c r="Z64" s="200">
        <f t="shared" ref="Z64:Z78" si="37">IF(AG64&gt;0,E64+N64,0)</f>
        <v>0</v>
      </c>
      <c r="AA64" s="198">
        <f t="shared" si="2"/>
        <v>0</v>
      </c>
      <c r="AB64" s="199">
        <f t="shared" ref="AB64:AB78" si="38">Z64-AG64</f>
        <v>0</v>
      </c>
      <c r="AC64" s="198">
        <f t="shared" ref="AC64:AC78" si="39">IF(AG64=0,0,IF(AB64&lt;0,"负增长",AB64/AG64))</f>
        <v>0</v>
      </c>
      <c r="AD64" s="198">
        <f t="shared" ref="AD64:AD78" si="40">AA64-AH64</f>
        <v>0</v>
      </c>
      <c r="AG64" s="161">
        <f t="shared" ref="AG64:AG78" si="41">AE64+AF64</f>
        <v>0</v>
      </c>
      <c r="AH64" s="198">
        <f t="shared" si="3"/>
        <v>0</v>
      </c>
      <c r="AJ64" s="200">
        <f t="shared" si="5"/>
        <v>0</v>
      </c>
    </row>
    <row r="65" ht="18" customHeight="1" spans="1:36">
      <c r="A65" s="103"/>
      <c r="B65" s="118">
        <v>2010806</v>
      </c>
      <c r="C65" s="118" t="s">
        <v>214</v>
      </c>
      <c r="D65" s="180">
        <f>E65+F65+W65</f>
        <v>0</v>
      </c>
      <c r="E65" s="180"/>
      <c r="F65" s="180">
        <f>G65+N65</f>
        <v>0</v>
      </c>
      <c r="G65" s="180">
        <f>H65+L65</f>
        <v>0</v>
      </c>
      <c r="H65" s="180">
        <f>SUM(I65:K65)</f>
        <v>0</v>
      </c>
      <c r="I65" s="180"/>
      <c r="J65" s="180"/>
      <c r="K65" s="180"/>
      <c r="L65" s="180"/>
      <c r="M65" s="183"/>
      <c r="N65" s="180">
        <f>SUM(O65:V65)</f>
        <v>0</v>
      </c>
      <c r="O65" s="180"/>
      <c r="P65" s="180"/>
      <c r="Q65" s="180"/>
      <c r="R65" s="180"/>
      <c r="S65" s="180"/>
      <c r="T65" s="180"/>
      <c r="U65" s="180"/>
      <c r="V65" s="180"/>
      <c r="W65" s="180"/>
      <c r="X65" s="189"/>
      <c r="Y65" s="189"/>
      <c r="Z65" s="200">
        <f t="shared" si="37"/>
        <v>0</v>
      </c>
      <c r="AA65" s="198">
        <f t="shared" si="2"/>
        <v>0</v>
      </c>
      <c r="AB65" s="199">
        <f t="shared" si="38"/>
        <v>0</v>
      </c>
      <c r="AC65" s="198">
        <f t="shared" si="39"/>
        <v>0</v>
      </c>
      <c r="AD65" s="198">
        <f t="shared" si="40"/>
        <v>0</v>
      </c>
      <c r="AG65" s="161">
        <f t="shared" si="41"/>
        <v>0</v>
      </c>
      <c r="AH65" s="198">
        <f t="shared" si="3"/>
        <v>0</v>
      </c>
      <c r="AJ65" s="200">
        <f t="shared" si="5"/>
        <v>0</v>
      </c>
    </row>
    <row r="66" ht="18" customHeight="1" spans="1:36">
      <c r="A66" s="103"/>
      <c r="B66" s="118">
        <v>2010899</v>
      </c>
      <c r="C66" s="118" t="s">
        <v>222</v>
      </c>
      <c r="D66" s="180">
        <f>E66+F66+W66</f>
        <v>0</v>
      </c>
      <c r="E66" s="180"/>
      <c r="F66" s="180">
        <f>G66+N66</f>
        <v>0</v>
      </c>
      <c r="G66" s="180">
        <f>H66+L66</f>
        <v>0</v>
      </c>
      <c r="H66" s="180">
        <f>SUM(I66:K66)</f>
        <v>0</v>
      </c>
      <c r="I66" s="180"/>
      <c r="J66" s="180"/>
      <c r="K66" s="180"/>
      <c r="L66" s="180"/>
      <c r="M66" s="183"/>
      <c r="N66" s="180">
        <f>SUM(O66:V66)</f>
        <v>0</v>
      </c>
      <c r="O66" s="180"/>
      <c r="P66" s="180"/>
      <c r="Q66" s="180"/>
      <c r="R66" s="180"/>
      <c r="S66" s="180"/>
      <c r="T66" s="180"/>
      <c r="U66" s="180"/>
      <c r="V66" s="180"/>
      <c r="W66" s="180"/>
      <c r="X66" s="189"/>
      <c r="Y66" s="189"/>
      <c r="Z66" s="200">
        <f t="shared" si="37"/>
        <v>0</v>
      </c>
      <c r="AA66" s="198">
        <f t="shared" si="2"/>
        <v>0</v>
      </c>
      <c r="AB66" s="199">
        <f t="shared" si="38"/>
        <v>0</v>
      </c>
      <c r="AC66" s="198">
        <f t="shared" si="39"/>
        <v>0</v>
      </c>
      <c r="AD66" s="198">
        <f t="shared" si="40"/>
        <v>0</v>
      </c>
      <c r="AG66" s="161">
        <f t="shared" si="41"/>
        <v>0</v>
      </c>
      <c r="AH66" s="198">
        <f t="shared" si="3"/>
        <v>0</v>
      </c>
      <c r="AJ66" s="200">
        <f t="shared" si="5"/>
        <v>0</v>
      </c>
    </row>
    <row r="67" ht="18" customHeight="1" spans="1:36">
      <c r="A67" s="103">
        <v>1</v>
      </c>
      <c r="B67" s="115">
        <v>2011000</v>
      </c>
      <c r="C67" s="115" t="s">
        <v>223</v>
      </c>
      <c r="D67" s="180">
        <f t="shared" ref="D67:V67" si="42">SUM(D68:D72)</f>
        <v>58.6</v>
      </c>
      <c r="E67" s="180">
        <f t="shared" si="42"/>
        <v>0</v>
      </c>
      <c r="F67" s="180">
        <f t="shared" si="42"/>
        <v>58.6</v>
      </c>
      <c r="G67" s="180">
        <f t="shared" si="42"/>
        <v>5.8</v>
      </c>
      <c r="H67" s="180">
        <f t="shared" si="42"/>
        <v>37</v>
      </c>
      <c r="I67" s="180">
        <f t="shared" si="42"/>
        <v>0</v>
      </c>
      <c r="J67" s="180">
        <f t="shared" si="42"/>
        <v>37</v>
      </c>
      <c r="K67" s="180">
        <f t="shared" si="42"/>
        <v>0</v>
      </c>
      <c r="L67" s="180"/>
      <c r="M67" s="180">
        <f t="shared" si="42"/>
        <v>0</v>
      </c>
      <c r="N67" s="180">
        <f t="shared" si="42"/>
        <v>52.8</v>
      </c>
      <c r="O67" s="180">
        <f t="shared" si="42"/>
        <v>53</v>
      </c>
      <c r="P67" s="180">
        <f t="shared" si="42"/>
        <v>0</v>
      </c>
      <c r="Q67" s="180">
        <f t="shared" si="42"/>
        <v>0</v>
      </c>
      <c r="R67" s="180">
        <f t="shared" si="42"/>
        <v>0</v>
      </c>
      <c r="S67" s="180">
        <f t="shared" si="42"/>
        <v>0</v>
      </c>
      <c r="T67" s="180">
        <f t="shared" si="42"/>
        <v>0</v>
      </c>
      <c r="U67" s="180">
        <f t="shared" si="42"/>
        <v>0</v>
      </c>
      <c r="V67" s="180">
        <f t="shared" si="42"/>
        <v>0</v>
      </c>
      <c r="W67" s="180"/>
      <c r="X67" s="189"/>
      <c r="Y67" s="189"/>
      <c r="Z67" s="200">
        <f t="shared" si="37"/>
        <v>0</v>
      </c>
      <c r="AA67" s="198">
        <f t="shared" si="2"/>
        <v>0</v>
      </c>
      <c r="AB67" s="199">
        <f t="shared" si="38"/>
        <v>0</v>
      </c>
      <c r="AC67" s="198">
        <f t="shared" si="39"/>
        <v>0</v>
      </c>
      <c r="AD67" s="198">
        <f t="shared" si="40"/>
        <v>0</v>
      </c>
      <c r="AG67" s="161">
        <f t="shared" si="41"/>
        <v>0</v>
      </c>
      <c r="AH67" s="198">
        <f t="shared" si="3"/>
        <v>0</v>
      </c>
      <c r="AJ67" s="200">
        <f t="shared" si="5"/>
        <v>0</v>
      </c>
    </row>
    <row r="68" ht="18" customHeight="1" spans="1:36">
      <c r="A68" s="103"/>
      <c r="B68" s="118">
        <v>2011001</v>
      </c>
      <c r="C68" s="118" t="s">
        <v>176</v>
      </c>
      <c r="D68" s="180">
        <f>E68+F68+W68</f>
        <v>0</v>
      </c>
      <c r="E68" s="180"/>
      <c r="F68" s="180">
        <f>G68+N68</f>
        <v>0</v>
      </c>
      <c r="G68" s="180">
        <f>H68+L68</f>
        <v>0</v>
      </c>
      <c r="H68" s="180">
        <f>SUM(I68:K68)</f>
        <v>0</v>
      </c>
      <c r="I68" s="180"/>
      <c r="J68" s="180"/>
      <c r="K68" s="180"/>
      <c r="L68" s="180"/>
      <c r="M68" s="183"/>
      <c r="N68" s="180">
        <f>SUM(O68:V68)</f>
        <v>0</v>
      </c>
      <c r="O68" s="180"/>
      <c r="P68" s="180"/>
      <c r="Q68" s="180"/>
      <c r="R68" s="180"/>
      <c r="S68" s="180"/>
      <c r="T68" s="180"/>
      <c r="U68" s="180"/>
      <c r="V68" s="180"/>
      <c r="W68" s="180"/>
      <c r="X68" s="189"/>
      <c r="Y68" s="189"/>
      <c r="Z68" s="200">
        <f t="shared" si="37"/>
        <v>0</v>
      </c>
      <c r="AA68" s="198">
        <f t="shared" si="2"/>
        <v>0</v>
      </c>
      <c r="AB68" s="199">
        <f t="shared" si="38"/>
        <v>0</v>
      </c>
      <c r="AC68" s="198">
        <f t="shared" si="39"/>
        <v>0</v>
      </c>
      <c r="AD68" s="198">
        <f t="shared" si="40"/>
        <v>0</v>
      </c>
      <c r="AG68" s="161">
        <f t="shared" si="41"/>
        <v>0</v>
      </c>
      <c r="AH68" s="198">
        <f t="shared" si="3"/>
        <v>0</v>
      </c>
      <c r="AJ68" s="200">
        <f t="shared" si="5"/>
        <v>0</v>
      </c>
    </row>
    <row r="69" ht="18" customHeight="1" spans="1:36">
      <c r="A69" s="103"/>
      <c r="B69" s="118">
        <v>2011006</v>
      </c>
      <c r="C69" s="118" t="s">
        <v>224</v>
      </c>
      <c r="D69" s="180">
        <f>E69+F69+W69</f>
        <v>50</v>
      </c>
      <c r="E69" s="180"/>
      <c r="F69" s="180">
        <f>G69+N69</f>
        <v>50</v>
      </c>
      <c r="G69" s="180"/>
      <c r="H69" s="180">
        <f>SUM(I69:K69)</f>
        <v>37</v>
      </c>
      <c r="I69" s="180"/>
      <c r="J69" s="180">
        <v>37</v>
      </c>
      <c r="K69" s="180"/>
      <c r="L69" s="180"/>
      <c r="M69" s="183" t="s">
        <v>225</v>
      </c>
      <c r="N69" s="180">
        <v>50</v>
      </c>
      <c r="O69" s="180">
        <v>50</v>
      </c>
      <c r="P69" s="180"/>
      <c r="Q69" s="180"/>
      <c r="R69" s="180"/>
      <c r="S69" s="180"/>
      <c r="T69" s="180"/>
      <c r="U69" s="180"/>
      <c r="V69" s="180"/>
      <c r="W69" s="180"/>
      <c r="X69" s="189"/>
      <c r="Y69" s="189"/>
      <c r="Z69" s="200">
        <f t="shared" si="37"/>
        <v>0</v>
      </c>
      <c r="AA69" s="198">
        <f t="shared" si="2"/>
        <v>0</v>
      </c>
      <c r="AB69" s="199">
        <f t="shared" si="38"/>
        <v>0</v>
      </c>
      <c r="AC69" s="198">
        <f t="shared" si="39"/>
        <v>0</v>
      </c>
      <c r="AD69" s="198">
        <f t="shared" si="40"/>
        <v>0</v>
      </c>
      <c r="AG69" s="161">
        <f t="shared" si="41"/>
        <v>0</v>
      </c>
      <c r="AH69" s="198">
        <f t="shared" si="3"/>
        <v>0</v>
      </c>
      <c r="AJ69" s="200">
        <f t="shared" si="5"/>
        <v>0</v>
      </c>
    </row>
    <row r="70" ht="18" customHeight="1" spans="1:36">
      <c r="A70" s="103"/>
      <c r="B70" s="118">
        <v>2011008</v>
      </c>
      <c r="C70" s="118" t="s">
        <v>226</v>
      </c>
      <c r="D70" s="180">
        <f>E70+F70+W70</f>
        <v>0</v>
      </c>
      <c r="E70" s="180"/>
      <c r="F70" s="180">
        <f>G70+N70</f>
        <v>0</v>
      </c>
      <c r="G70" s="180">
        <f>H70+L70</f>
        <v>0</v>
      </c>
      <c r="H70" s="180">
        <f>SUM(I70:K70)</f>
        <v>0</v>
      </c>
      <c r="I70" s="180"/>
      <c r="J70" s="180"/>
      <c r="K70" s="180"/>
      <c r="L70" s="180"/>
      <c r="M70" s="183"/>
      <c r="N70" s="180">
        <f>SUM(O70:V70)</f>
        <v>0</v>
      </c>
      <c r="O70" s="180"/>
      <c r="P70" s="180"/>
      <c r="Q70" s="180"/>
      <c r="R70" s="180"/>
      <c r="S70" s="180"/>
      <c r="T70" s="180"/>
      <c r="U70" s="180"/>
      <c r="V70" s="180"/>
      <c r="W70" s="180"/>
      <c r="X70" s="189"/>
      <c r="Y70" s="189"/>
      <c r="Z70" s="200">
        <f t="shared" si="37"/>
        <v>0</v>
      </c>
      <c r="AA70" s="198">
        <f t="shared" si="2"/>
        <v>0</v>
      </c>
      <c r="AB70" s="199">
        <f t="shared" si="38"/>
        <v>0</v>
      </c>
      <c r="AC70" s="198">
        <f t="shared" si="39"/>
        <v>0</v>
      </c>
      <c r="AD70" s="198">
        <f t="shared" si="40"/>
        <v>0</v>
      </c>
      <c r="AG70" s="161">
        <f t="shared" si="41"/>
        <v>0</v>
      </c>
      <c r="AH70" s="198">
        <f t="shared" si="3"/>
        <v>0</v>
      </c>
      <c r="AJ70" s="200">
        <f t="shared" si="5"/>
        <v>0</v>
      </c>
    </row>
    <row r="71" ht="18" customHeight="1" spans="1:36">
      <c r="A71" s="103"/>
      <c r="B71" s="118">
        <v>2011011</v>
      </c>
      <c r="C71" s="118" t="s">
        <v>227</v>
      </c>
      <c r="D71" s="180">
        <f>E71+F71+W71</f>
        <v>0</v>
      </c>
      <c r="E71" s="180"/>
      <c r="F71" s="180">
        <f>G71+N71</f>
        <v>0</v>
      </c>
      <c r="G71" s="180">
        <f>H71+L71</f>
        <v>0</v>
      </c>
      <c r="H71" s="180">
        <f>SUM(I71:K71)</f>
        <v>0</v>
      </c>
      <c r="I71" s="180"/>
      <c r="J71" s="180"/>
      <c r="K71" s="180"/>
      <c r="L71" s="180"/>
      <c r="M71" s="183"/>
      <c r="N71" s="180">
        <f>SUM(O71:V71)</f>
        <v>0</v>
      </c>
      <c r="O71" s="180"/>
      <c r="P71" s="180"/>
      <c r="Q71" s="180"/>
      <c r="R71" s="180"/>
      <c r="S71" s="180"/>
      <c r="T71" s="180"/>
      <c r="U71" s="180"/>
      <c r="V71" s="180"/>
      <c r="W71" s="180"/>
      <c r="X71" s="189"/>
      <c r="Y71" s="189"/>
      <c r="Z71" s="200">
        <f t="shared" si="37"/>
        <v>0</v>
      </c>
      <c r="AA71" s="198">
        <f t="shared" si="2"/>
        <v>0</v>
      </c>
      <c r="AB71" s="199">
        <f t="shared" si="38"/>
        <v>0</v>
      </c>
      <c r="AC71" s="198">
        <f t="shared" si="39"/>
        <v>0</v>
      </c>
      <c r="AD71" s="198">
        <f t="shared" si="40"/>
        <v>0</v>
      </c>
      <c r="AG71" s="161">
        <f t="shared" si="41"/>
        <v>0</v>
      </c>
      <c r="AH71" s="198">
        <f t="shared" si="3"/>
        <v>0</v>
      </c>
      <c r="AJ71" s="200">
        <f t="shared" si="5"/>
        <v>0</v>
      </c>
    </row>
    <row r="72" ht="18" customHeight="1" spans="1:36">
      <c r="A72" s="103"/>
      <c r="B72" s="118">
        <v>2011099</v>
      </c>
      <c r="C72" s="118" t="s">
        <v>228</v>
      </c>
      <c r="D72" s="180">
        <f>E72+F72+W72</f>
        <v>8.6</v>
      </c>
      <c r="E72" s="180"/>
      <c r="F72" s="180">
        <f>G72+N72</f>
        <v>8.6</v>
      </c>
      <c r="G72" s="180">
        <v>5.8</v>
      </c>
      <c r="H72" s="180"/>
      <c r="I72" s="180"/>
      <c r="J72" s="180"/>
      <c r="K72" s="180"/>
      <c r="L72" s="180"/>
      <c r="M72" s="183"/>
      <c r="N72" s="180">
        <v>2.8</v>
      </c>
      <c r="O72" s="180">
        <v>3</v>
      </c>
      <c r="P72" s="180"/>
      <c r="Q72" s="180"/>
      <c r="R72" s="180"/>
      <c r="S72" s="180"/>
      <c r="T72" s="180"/>
      <c r="U72" s="180"/>
      <c r="V72" s="180"/>
      <c r="W72" s="180"/>
      <c r="X72" s="189"/>
      <c r="Y72" s="189"/>
      <c r="Z72" s="200">
        <f t="shared" si="37"/>
        <v>0</v>
      </c>
      <c r="AA72" s="198">
        <f t="shared" si="2"/>
        <v>0</v>
      </c>
      <c r="AB72" s="199">
        <f t="shared" si="38"/>
        <v>0</v>
      </c>
      <c r="AC72" s="198">
        <f t="shared" si="39"/>
        <v>0</v>
      </c>
      <c r="AD72" s="198">
        <f t="shared" si="40"/>
        <v>0</v>
      </c>
      <c r="AG72" s="161">
        <f t="shared" si="41"/>
        <v>0</v>
      </c>
      <c r="AH72" s="198">
        <f t="shared" si="3"/>
        <v>0</v>
      </c>
      <c r="AJ72" s="200">
        <f t="shared" si="5"/>
        <v>0</v>
      </c>
    </row>
    <row r="73" ht="18" customHeight="1" spans="1:36">
      <c r="A73" s="103">
        <v>1</v>
      </c>
      <c r="B73" s="115">
        <v>2011100</v>
      </c>
      <c r="C73" s="115" t="s">
        <v>229</v>
      </c>
      <c r="D73" s="180">
        <f t="shared" ref="D73:V73" si="43">SUM(D74:D75)</f>
        <v>603.2</v>
      </c>
      <c r="E73" s="180">
        <f t="shared" si="43"/>
        <v>378.2</v>
      </c>
      <c r="F73" s="180">
        <f t="shared" si="43"/>
        <v>225</v>
      </c>
      <c r="G73" s="180">
        <f t="shared" si="43"/>
        <v>0</v>
      </c>
      <c r="H73" s="180">
        <f t="shared" si="43"/>
        <v>0</v>
      </c>
      <c r="I73" s="180">
        <f t="shared" si="43"/>
        <v>0</v>
      </c>
      <c r="J73" s="180">
        <f t="shared" si="43"/>
        <v>0</v>
      </c>
      <c r="K73" s="180">
        <f t="shared" si="43"/>
        <v>0</v>
      </c>
      <c r="L73" s="180">
        <f t="shared" si="43"/>
        <v>0</v>
      </c>
      <c r="M73" s="180">
        <f t="shared" si="43"/>
        <v>0</v>
      </c>
      <c r="N73" s="180">
        <f t="shared" si="43"/>
        <v>225</v>
      </c>
      <c r="O73" s="180">
        <f t="shared" si="43"/>
        <v>73</v>
      </c>
      <c r="P73" s="180">
        <f t="shared" si="43"/>
        <v>0</v>
      </c>
      <c r="Q73" s="180">
        <f t="shared" si="43"/>
        <v>0</v>
      </c>
      <c r="R73" s="180">
        <f t="shared" si="43"/>
        <v>0</v>
      </c>
      <c r="S73" s="180">
        <f t="shared" si="43"/>
        <v>0</v>
      </c>
      <c r="T73" s="180">
        <f t="shared" si="43"/>
        <v>0</v>
      </c>
      <c r="U73" s="180">
        <f t="shared" si="43"/>
        <v>0</v>
      </c>
      <c r="V73" s="180">
        <f t="shared" si="43"/>
        <v>0</v>
      </c>
      <c r="W73" s="180"/>
      <c r="X73" s="189"/>
      <c r="Y73" s="189"/>
      <c r="Z73" s="200">
        <f t="shared" si="37"/>
        <v>0</v>
      </c>
      <c r="AA73" s="198">
        <f t="shared" si="2"/>
        <v>0</v>
      </c>
      <c r="AB73" s="199">
        <f t="shared" si="38"/>
        <v>0</v>
      </c>
      <c r="AC73" s="198">
        <f t="shared" si="39"/>
        <v>0</v>
      </c>
      <c r="AD73" s="198">
        <f t="shared" si="40"/>
        <v>0</v>
      </c>
      <c r="AG73" s="161">
        <f t="shared" si="41"/>
        <v>0</v>
      </c>
      <c r="AH73" s="198">
        <f t="shared" si="3"/>
        <v>0</v>
      </c>
      <c r="AJ73" s="200">
        <f t="shared" si="5"/>
        <v>0</v>
      </c>
    </row>
    <row r="74" ht="16.5" customHeight="1" spans="1:36">
      <c r="A74" s="103"/>
      <c r="B74" s="118">
        <v>2011101</v>
      </c>
      <c r="C74" s="118" t="s">
        <v>176</v>
      </c>
      <c r="D74" s="180">
        <f>E74+F74+W74</f>
        <v>378.2</v>
      </c>
      <c r="E74" s="180">
        <v>378.2</v>
      </c>
      <c r="F74" s="180">
        <f>G74+N74</f>
        <v>0</v>
      </c>
      <c r="G74" s="180">
        <f>H74+L74</f>
        <v>0</v>
      </c>
      <c r="H74" s="180">
        <f>SUM(I74:K74)</f>
        <v>0</v>
      </c>
      <c r="I74" s="180"/>
      <c r="J74" s="180"/>
      <c r="K74" s="180"/>
      <c r="L74" s="180"/>
      <c r="M74" s="183"/>
      <c r="N74" s="180">
        <f>SUM(O74:V74)</f>
        <v>0</v>
      </c>
      <c r="O74" s="180"/>
      <c r="P74" s="180"/>
      <c r="Q74" s="180"/>
      <c r="R74" s="180"/>
      <c r="S74" s="180"/>
      <c r="T74" s="180"/>
      <c r="U74" s="180"/>
      <c r="V74" s="180"/>
      <c r="W74" s="180"/>
      <c r="X74" s="189"/>
      <c r="Y74" s="189"/>
      <c r="Z74" s="200">
        <f t="shared" si="37"/>
        <v>0</v>
      </c>
      <c r="AA74" s="198">
        <f t="shared" si="2"/>
        <v>0</v>
      </c>
      <c r="AB74" s="199">
        <f t="shared" si="38"/>
        <v>0</v>
      </c>
      <c r="AC74" s="198">
        <f t="shared" si="39"/>
        <v>0</v>
      </c>
      <c r="AD74" s="198">
        <f t="shared" si="40"/>
        <v>0</v>
      </c>
      <c r="AG74" s="161">
        <f t="shared" si="41"/>
        <v>0</v>
      </c>
      <c r="AH74" s="198">
        <f t="shared" si="3"/>
        <v>0</v>
      </c>
      <c r="AJ74" s="200">
        <f t="shared" si="5"/>
        <v>0</v>
      </c>
    </row>
    <row r="75" ht="18" customHeight="1" spans="1:36">
      <c r="A75" s="103"/>
      <c r="B75" s="118">
        <v>2011199</v>
      </c>
      <c r="C75" s="118" t="s">
        <v>230</v>
      </c>
      <c r="D75" s="180">
        <f>E75+F75+W75</f>
        <v>225</v>
      </c>
      <c r="E75" s="180"/>
      <c r="F75" s="180">
        <f>G75+N75</f>
        <v>225</v>
      </c>
      <c r="G75" s="180">
        <f>H75+L75</f>
        <v>0</v>
      </c>
      <c r="H75" s="180">
        <f>SUM(I75:K75)</f>
        <v>0</v>
      </c>
      <c r="I75" s="180"/>
      <c r="J75" s="180"/>
      <c r="K75" s="180"/>
      <c r="L75" s="180"/>
      <c r="M75" s="183"/>
      <c r="N75" s="180">
        <v>225</v>
      </c>
      <c r="O75" s="180">
        <v>73</v>
      </c>
      <c r="P75" s="180"/>
      <c r="Q75" s="180"/>
      <c r="R75" s="180"/>
      <c r="S75" s="180"/>
      <c r="T75" s="180"/>
      <c r="U75" s="180"/>
      <c r="V75" s="180"/>
      <c r="W75" s="180"/>
      <c r="X75" s="189"/>
      <c r="Y75" s="189"/>
      <c r="Z75" s="200">
        <f t="shared" si="37"/>
        <v>0</v>
      </c>
      <c r="AA75" s="198">
        <f t="shared" si="2"/>
        <v>0</v>
      </c>
      <c r="AB75" s="199">
        <f t="shared" si="38"/>
        <v>0</v>
      </c>
      <c r="AC75" s="198">
        <f t="shared" si="39"/>
        <v>0</v>
      </c>
      <c r="AD75" s="198">
        <f t="shared" si="40"/>
        <v>0</v>
      </c>
      <c r="AG75" s="161">
        <f t="shared" si="41"/>
        <v>0</v>
      </c>
      <c r="AH75" s="198">
        <f t="shared" si="3"/>
        <v>0</v>
      </c>
      <c r="AJ75" s="200">
        <f t="shared" si="5"/>
        <v>0</v>
      </c>
    </row>
    <row r="76" ht="18" customHeight="1" spans="1:36">
      <c r="A76" s="103">
        <v>1</v>
      </c>
      <c r="B76" s="115">
        <v>2011300</v>
      </c>
      <c r="C76" s="115" t="s">
        <v>231</v>
      </c>
      <c r="D76" s="180">
        <f t="shared" ref="D76:N76" si="44">D77+SUM(D81:D84)</f>
        <v>1257.2</v>
      </c>
      <c r="E76" s="180">
        <f t="shared" si="44"/>
        <v>1113.2</v>
      </c>
      <c r="F76" s="180">
        <f t="shared" si="44"/>
        <v>144</v>
      </c>
      <c r="G76" s="180">
        <f t="shared" si="44"/>
        <v>0</v>
      </c>
      <c r="H76" s="180">
        <f t="shared" si="44"/>
        <v>0</v>
      </c>
      <c r="I76" s="180">
        <f t="shared" si="44"/>
        <v>0</v>
      </c>
      <c r="J76" s="180">
        <f t="shared" si="44"/>
        <v>0</v>
      </c>
      <c r="K76" s="180">
        <f t="shared" si="44"/>
        <v>0</v>
      </c>
      <c r="L76" s="180">
        <f t="shared" si="44"/>
        <v>0</v>
      </c>
      <c r="M76" s="180">
        <f t="shared" si="44"/>
        <v>0</v>
      </c>
      <c r="N76" s="180">
        <f t="shared" si="44"/>
        <v>144</v>
      </c>
      <c r="O76" s="180">
        <f t="shared" ref="O76:V76" si="45">O77+SUM(O82:O84)</f>
        <v>91</v>
      </c>
      <c r="P76" s="180">
        <f t="shared" si="45"/>
        <v>0</v>
      </c>
      <c r="Q76" s="180">
        <f t="shared" si="45"/>
        <v>0</v>
      </c>
      <c r="R76" s="180">
        <f t="shared" si="45"/>
        <v>0</v>
      </c>
      <c r="S76" s="180">
        <f t="shared" si="45"/>
        <v>0</v>
      </c>
      <c r="T76" s="180">
        <f t="shared" si="45"/>
        <v>0</v>
      </c>
      <c r="U76" s="180">
        <f t="shared" si="45"/>
        <v>0</v>
      </c>
      <c r="V76" s="180">
        <f t="shared" si="45"/>
        <v>15</v>
      </c>
      <c r="W76" s="180"/>
      <c r="X76" s="189"/>
      <c r="Y76" s="189"/>
      <c r="Z76" s="200">
        <f t="shared" si="37"/>
        <v>0</v>
      </c>
      <c r="AA76" s="198">
        <f t="shared" ref="AA76:AA144" si="46">Z76/192555</f>
        <v>0</v>
      </c>
      <c r="AB76" s="199">
        <f t="shared" si="38"/>
        <v>0</v>
      </c>
      <c r="AC76" s="198">
        <f t="shared" si="39"/>
        <v>0</v>
      </c>
      <c r="AD76" s="198">
        <f t="shared" si="40"/>
        <v>0</v>
      </c>
      <c r="AG76" s="161">
        <f t="shared" si="41"/>
        <v>0</v>
      </c>
      <c r="AH76" s="198">
        <f t="shared" ref="AH76:AH144" si="47">AG76/129186</f>
        <v>0</v>
      </c>
      <c r="AJ76" s="200">
        <f t="shared" si="5"/>
        <v>0</v>
      </c>
    </row>
    <row r="77" ht="18" customHeight="1" spans="1:36">
      <c r="A77" s="103">
        <v>1</v>
      </c>
      <c r="B77" s="118">
        <v>2011301</v>
      </c>
      <c r="C77" s="118" t="s">
        <v>176</v>
      </c>
      <c r="D77" s="180">
        <f>SUM(D78:D80)</f>
        <v>982</v>
      </c>
      <c r="E77" s="180">
        <f>SUM(E78:E80)</f>
        <v>982</v>
      </c>
      <c r="F77" s="180">
        <f t="shared" ref="F77:F84" si="48">G77+N77</f>
        <v>0</v>
      </c>
      <c r="G77" s="180">
        <f t="shared" ref="G77:G84" si="49">H77+L77</f>
        <v>0</v>
      </c>
      <c r="H77" s="180">
        <f t="shared" ref="H77:H84" si="50">SUM(I77:K77)</f>
        <v>0</v>
      </c>
      <c r="I77" s="180">
        <f>SUM(I78:I80)</f>
        <v>0</v>
      </c>
      <c r="J77" s="180"/>
      <c r="K77" s="180"/>
      <c r="L77" s="180">
        <f>SUM(L78:L80)</f>
        <v>0</v>
      </c>
      <c r="M77" s="180">
        <f>SUM(M78:M80)</f>
        <v>0</v>
      </c>
      <c r="N77" s="180"/>
      <c r="O77" s="180">
        <f t="shared" ref="O77:V77" si="51">SUM(O78:O80)</f>
        <v>5</v>
      </c>
      <c r="P77" s="180">
        <f t="shared" si="51"/>
        <v>0</v>
      </c>
      <c r="Q77" s="180">
        <f t="shared" si="51"/>
        <v>0</v>
      </c>
      <c r="R77" s="180">
        <f t="shared" si="51"/>
        <v>0</v>
      </c>
      <c r="S77" s="180">
        <f t="shared" si="51"/>
        <v>0</v>
      </c>
      <c r="T77" s="180">
        <f t="shared" si="51"/>
        <v>0</v>
      </c>
      <c r="U77" s="180">
        <f t="shared" si="51"/>
        <v>0</v>
      </c>
      <c r="V77" s="180">
        <f t="shared" si="51"/>
        <v>0</v>
      </c>
      <c r="W77" s="180"/>
      <c r="X77" s="189"/>
      <c r="Y77" s="189"/>
      <c r="Z77" s="200">
        <f t="shared" si="37"/>
        <v>0</v>
      </c>
      <c r="AA77" s="198">
        <f t="shared" si="46"/>
        <v>0</v>
      </c>
      <c r="AB77" s="199">
        <f t="shared" si="38"/>
        <v>0</v>
      </c>
      <c r="AC77" s="198">
        <f t="shared" si="39"/>
        <v>0</v>
      </c>
      <c r="AD77" s="198">
        <f t="shared" si="40"/>
        <v>0</v>
      </c>
      <c r="AG77" s="161">
        <f t="shared" si="41"/>
        <v>0</v>
      </c>
      <c r="AH77" s="198">
        <f t="shared" si="47"/>
        <v>0</v>
      </c>
      <c r="AJ77" s="200">
        <f t="shared" ref="AJ77:AJ145" si="52">D77-E77-G77-N77-W77</f>
        <v>0</v>
      </c>
    </row>
    <row r="78" ht="18" customHeight="1" spans="1:36">
      <c r="A78" s="103"/>
      <c r="B78" s="115"/>
      <c r="C78" s="118" t="s">
        <v>232</v>
      </c>
      <c r="D78" s="180">
        <f t="shared" ref="D78:D84" si="53">E78+F78+W78</f>
        <v>660.7</v>
      </c>
      <c r="E78" s="180">
        <v>660.7</v>
      </c>
      <c r="F78" s="180">
        <f t="shared" si="48"/>
        <v>0</v>
      </c>
      <c r="G78" s="180">
        <f t="shared" si="49"/>
        <v>0</v>
      </c>
      <c r="H78" s="180">
        <f t="shared" si="50"/>
        <v>0</v>
      </c>
      <c r="I78" s="180"/>
      <c r="J78" s="180"/>
      <c r="K78" s="180"/>
      <c r="L78" s="180"/>
      <c r="M78" s="183"/>
      <c r="N78" s="180">
        <f>SUM(O78:V78)</f>
        <v>0</v>
      </c>
      <c r="O78" s="180"/>
      <c r="P78" s="180"/>
      <c r="Q78" s="180"/>
      <c r="R78" s="180"/>
      <c r="S78" s="180"/>
      <c r="T78" s="180"/>
      <c r="U78" s="180"/>
      <c r="V78" s="180"/>
      <c r="W78" s="180"/>
      <c r="X78" s="189"/>
      <c r="Y78" s="189"/>
      <c r="Z78" s="200">
        <f t="shared" si="37"/>
        <v>0</v>
      </c>
      <c r="AA78" s="198">
        <f t="shared" si="46"/>
        <v>0</v>
      </c>
      <c r="AB78" s="199">
        <f t="shared" si="38"/>
        <v>0</v>
      </c>
      <c r="AC78" s="198">
        <f t="shared" si="39"/>
        <v>0</v>
      </c>
      <c r="AD78" s="198">
        <f t="shared" si="40"/>
        <v>0</v>
      </c>
      <c r="AG78" s="161">
        <f t="shared" si="41"/>
        <v>0</v>
      </c>
      <c r="AH78" s="198">
        <f t="shared" si="47"/>
        <v>0</v>
      </c>
      <c r="AJ78" s="200">
        <f t="shared" si="52"/>
        <v>0</v>
      </c>
    </row>
    <row r="79" ht="18" customHeight="1" spans="1:36">
      <c r="A79" s="103"/>
      <c r="B79" s="115"/>
      <c r="C79" s="118" t="s">
        <v>233</v>
      </c>
      <c r="D79" s="180">
        <f t="shared" si="53"/>
        <v>284</v>
      </c>
      <c r="E79" s="180">
        <v>284</v>
      </c>
      <c r="F79" s="180">
        <f t="shared" si="48"/>
        <v>0</v>
      </c>
      <c r="G79" s="180">
        <f t="shared" si="49"/>
        <v>0</v>
      </c>
      <c r="H79" s="180">
        <f t="shared" si="50"/>
        <v>0</v>
      </c>
      <c r="I79" s="180"/>
      <c r="J79" s="180"/>
      <c r="K79" s="180"/>
      <c r="L79" s="180"/>
      <c r="M79" s="183"/>
      <c r="N79" s="180"/>
      <c r="O79" s="180">
        <v>5</v>
      </c>
      <c r="P79" s="180"/>
      <c r="Q79" s="180"/>
      <c r="R79" s="180"/>
      <c r="S79" s="180"/>
      <c r="T79" s="180"/>
      <c r="U79" s="180"/>
      <c r="V79" s="180"/>
      <c r="W79" s="180"/>
      <c r="X79" s="189"/>
      <c r="Y79" s="189"/>
      <c r="Z79" s="200"/>
      <c r="AA79" s="198">
        <f t="shared" si="46"/>
        <v>0</v>
      </c>
      <c r="AB79" s="199"/>
      <c r="AC79" s="198"/>
      <c r="AD79" s="198"/>
      <c r="AG79" s="161"/>
      <c r="AH79" s="198">
        <f t="shared" si="47"/>
        <v>0</v>
      </c>
      <c r="AJ79" s="200">
        <f t="shared" si="52"/>
        <v>0</v>
      </c>
    </row>
    <row r="80" ht="18" customHeight="1" spans="1:36">
      <c r="A80" s="103"/>
      <c r="B80" s="115"/>
      <c r="C80" s="118" t="s">
        <v>234</v>
      </c>
      <c r="D80" s="180">
        <f t="shared" si="53"/>
        <v>37.3</v>
      </c>
      <c r="E80" s="180">
        <v>37.3</v>
      </c>
      <c r="F80" s="180">
        <f t="shared" si="48"/>
        <v>0</v>
      </c>
      <c r="G80" s="180">
        <f t="shared" si="49"/>
        <v>0</v>
      </c>
      <c r="H80" s="180">
        <f t="shared" si="50"/>
        <v>0</v>
      </c>
      <c r="I80" s="180"/>
      <c r="J80" s="180"/>
      <c r="K80" s="180"/>
      <c r="L80" s="180"/>
      <c r="M80" s="183"/>
      <c r="N80" s="180">
        <f>SUM(O80:V80)</f>
        <v>0</v>
      </c>
      <c r="O80" s="180"/>
      <c r="P80" s="180"/>
      <c r="Q80" s="180"/>
      <c r="R80" s="180"/>
      <c r="S80" s="180"/>
      <c r="T80" s="180"/>
      <c r="U80" s="180"/>
      <c r="V80" s="180"/>
      <c r="W80" s="180"/>
      <c r="X80" s="189"/>
      <c r="Y80" s="189"/>
      <c r="Z80" s="200">
        <f t="shared" ref="Z80:Z88" si="54">IF(AG80&gt;0,E80+N80,0)</f>
        <v>0</v>
      </c>
      <c r="AA80" s="198">
        <f t="shared" si="46"/>
        <v>0</v>
      </c>
      <c r="AB80" s="199">
        <f t="shared" ref="AB80:AB97" si="55">Z80-AG80</f>
        <v>0</v>
      </c>
      <c r="AC80" s="198">
        <f t="shared" ref="AC80:AC97" si="56">IF(AG80=0,0,IF(AB80&lt;0,"负增长",AB80/AG80))</f>
        <v>0</v>
      </c>
      <c r="AD80" s="198">
        <f t="shared" ref="AD80:AD97" si="57">AA80-AH80</f>
        <v>0</v>
      </c>
      <c r="AG80" s="161">
        <f t="shared" ref="AG80:AG97" si="58">AE80+AF80</f>
        <v>0</v>
      </c>
      <c r="AH80" s="198">
        <f t="shared" si="47"/>
        <v>0</v>
      </c>
      <c r="AJ80" s="200">
        <f t="shared" si="52"/>
        <v>0</v>
      </c>
    </row>
    <row r="81" ht="18" customHeight="1" spans="1:36">
      <c r="A81" s="103"/>
      <c r="B81" s="118">
        <v>2011302</v>
      </c>
      <c r="C81" s="118" t="s">
        <v>178</v>
      </c>
      <c r="D81" s="180">
        <f t="shared" si="53"/>
        <v>10</v>
      </c>
      <c r="E81" s="180"/>
      <c r="F81" s="180">
        <f t="shared" si="48"/>
        <v>10</v>
      </c>
      <c r="G81" s="180"/>
      <c r="H81" s="180"/>
      <c r="I81" s="180"/>
      <c r="J81" s="180"/>
      <c r="K81" s="180"/>
      <c r="L81" s="180"/>
      <c r="M81" s="183"/>
      <c r="N81" s="180">
        <v>10</v>
      </c>
      <c r="O81" s="180"/>
      <c r="P81" s="180"/>
      <c r="Q81" s="180"/>
      <c r="R81" s="180"/>
      <c r="S81" s="180"/>
      <c r="T81" s="180"/>
      <c r="U81" s="180"/>
      <c r="V81" s="180"/>
      <c r="W81" s="180"/>
      <c r="X81" s="189"/>
      <c r="Y81" s="189"/>
      <c r="Z81" s="200"/>
      <c r="AA81" s="198"/>
      <c r="AB81" s="199"/>
      <c r="AC81" s="198"/>
      <c r="AD81" s="198"/>
      <c r="AG81" s="161"/>
      <c r="AH81" s="198"/>
      <c r="AJ81" s="200"/>
    </row>
    <row r="82" s="162" customFormat="1" ht="18" customHeight="1" spans="1:36">
      <c r="A82" s="103"/>
      <c r="B82" s="118">
        <v>2011307</v>
      </c>
      <c r="C82" s="118" t="s">
        <v>235</v>
      </c>
      <c r="D82" s="180">
        <f t="shared" si="53"/>
        <v>0</v>
      </c>
      <c r="E82" s="180"/>
      <c r="F82" s="180">
        <f t="shared" si="48"/>
        <v>0</v>
      </c>
      <c r="G82" s="180">
        <f t="shared" si="49"/>
        <v>0</v>
      </c>
      <c r="H82" s="180">
        <f t="shared" si="50"/>
        <v>0</v>
      </c>
      <c r="I82" s="180"/>
      <c r="J82" s="180"/>
      <c r="K82" s="180"/>
      <c r="L82" s="180"/>
      <c r="M82" s="183"/>
      <c r="N82" s="180">
        <f>SUM(O82:V82)</f>
        <v>0</v>
      </c>
      <c r="O82" s="180"/>
      <c r="P82" s="180"/>
      <c r="Q82" s="180"/>
      <c r="R82" s="180"/>
      <c r="S82" s="180"/>
      <c r="T82" s="180"/>
      <c r="U82" s="180"/>
      <c r="V82" s="180"/>
      <c r="W82" s="180"/>
      <c r="X82" s="189"/>
      <c r="Y82" s="189"/>
      <c r="Z82" s="200">
        <f t="shared" si="54"/>
        <v>0</v>
      </c>
      <c r="AA82" s="198">
        <f t="shared" si="46"/>
        <v>0</v>
      </c>
      <c r="AB82" s="199">
        <f t="shared" si="55"/>
        <v>0</v>
      </c>
      <c r="AC82" s="198">
        <f t="shared" si="56"/>
        <v>0</v>
      </c>
      <c r="AD82" s="198">
        <f t="shared" si="57"/>
        <v>0</v>
      </c>
      <c r="AG82" s="161">
        <f t="shared" si="58"/>
        <v>0</v>
      </c>
      <c r="AH82" s="198">
        <f t="shared" si="47"/>
        <v>0</v>
      </c>
      <c r="AJ82" s="200">
        <f t="shared" si="52"/>
        <v>0</v>
      </c>
    </row>
    <row r="83" ht="18" customHeight="1" spans="1:36">
      <c r="A83" s="103"/>
      <c r="B83" s="118">
        <v>2011308</v>
      </c>
      <c r="C83" s="118" t="s">
        <v>236</v>
      </c>
      <c r="D83" s="180">
        <f t="shared" si="53"/>
        <v>231.2</v>
      </c>
      <c r="E83" s="180">
        <v>131.2</v>
      </c>
      <c r="F83" s="180">
        <f t="shared" si="48"/>
        <v>100</v>
      </c>
      <c r="G83" s="180">
        <f t="shared" si="49"/>
        <v>0</v>
      </c>
      <c r="H83" s="180">
        <f t="shared" si="50"/>
        <v>0</v>
      </c>
      <c r="I83" s="180"/>
      <c r="J83" s="180"/>
      <c r="K83" s="180"/>
      <c r="L83" s="180"/>
      <c r="M83" s="183"/>
      <c r="N83" s="180">
        <v>100</v>
      </c>
      <c r="O83" s="180">
        <v>70</v>
      </c>
      <c r="P83" s="180"/>
      <c r="Q83" s="180"/>
      <c r="R83" s="180"/>
      <c r="S83" s="180"/>
      <c r="T83" s="180"/>
      <c r="U83" s="180"/>
      <c r="V83" s="180"/>
      <c r="W83" s="180"/>
      <c r="X83" s="189"/>
      <c r="Y83" s="189"/>
      <c r="Z83" s="200">
        <f t="shared" si="54"/>
        <v>0</v>
      </c>
      <c r="AA83" s="198">
        <f t="shared" si="46"/>
        <v>0</v>
      </c>
      <c r="AB83" s="199">
        <f t="shared" si="55"/>
        <v>0</v>
      </c>
      <c r="AC83" s="198">
        <f t="shared" si="56"/>
        <v>0</v>
      </c>
      <c r="AD83" s="198">
        <f t="shared" si="57"/>
        <v>0</v>
      </c>
      <c r="AG83" s="161">
        <f t="shared" si="58"/>
        <v>0</v>
      </c>
      <c r="AH83" s="198">
        <f t="shared" si="47"/>
        <v>0</v>
      </c>
      <c r="AJ83" s="200">
        <f t="shared" si="52"/>
        <v>0</v>
      </c>
    </row>
    <row r="84" ht="18" customHeight="1" spans="1:36">
      <c r="A84" s="103"/>
      <c r="B84" s="118">
        <v>2011399</v>
      </c>
      <c r="C84" s="118" t="s">
        <v>237</v>
      </c>
      <c r="D84" s="180">
        <f t="shared" si="53"/>
        <v>34</v>
      </c>
      <c r="E84" s="180"/>
      <c r="F84" s="180">
        <f t="shared" si="48"/>
        <v>34</v>
      </c>
      <c r="G84" s="180">
        <f t="shared" si="49"/>
        <v>0</v>
      </c>
      <c r="H84" s="180">
        <f t="shared" si="50"/>
        <v>0</v>
      </c>
      <c r="I84" s="180"/>
      <c r="J84" s="180"/>
      <c r="K84" s="180"/>
      <c r="L84" s="180"/>
      <c r="M84" s="183"/>
      <c r="N84" s="180">
        <v>34</v>
      </c>
      <c r="O84" s="180">
        <v>16</v>
      </c>
      <c r="P84" s="180"/>
      <c r="Q84" s="180"/>
      <c r="R84" s="180"/>
      <c r="S84" s="180"/>
      <c r="T84" s="180"/>
      <c r="U84" s="180"/>
      <c r="V84" s="180">
        <v>15</v>
      </c>
      <c r="W84" s="180"/>
      <c r="X84" s="189"/>
      <c r="Y84" s="189"/>
      <c r="Z84" s="200">
        <f t="shared" si="54"/>
        <v>0</v>
      </c>
      <c r="AA84" s="198">
        <f t="shared" si="46"/>
        <v>0</v>
      </c>
      <c r="AB84" s="199">
        <f t="shared" si="55"/>
        <v>0</v>
      </c>
      <c r="AC84" s="198">
        <f t="shared" si="56"/>
        <v>0</v>
      </c>
      <c r="AD84" s="198">
        <f t="shared" si="57"/>
        <v>0</v>
      </c>
      <c r="AG84" s="161">
        <f t="shared" si="58"/>
        <v>0</v>
      </c>
      <c r="AH84" s="198">
        <f t="shared" si="47"/>
        <v>0</v>
      </c>
      <c r="AJ84" s="200">
        <f t="shared" si="52"/>
        <v>0</v>
      </c>
    </row>
    <row r="85" ht="18" customHeight="1" spans="1:36">
      <c r="A85" s="103">
        <v>1</v>
      </c>
      <c r="B85" s="115">
        <v>2011400</v>
      </c>
      <c r="C85" s="115" t="s">
        <v>238</v>
      </c>
      <c r="D85" s="180">
        <f t="shared" ref="D85:V85" si="59">D86</f>
        <v>0</v>
      </c>
      <c r="E85" s="180">
        <f t="shared" si="59"/>
        <v>0</v>
      </c>
      <c r="F85" s="180">
        <f t="shared" si="59"/>
        <v>0</v>
      </c>
      <c r="G85" s="180">
        <f t="shared" si="59"/>
        <v>0</v>
      </c>
      <c r="H85" s="180">
        <f t="shared" si="59"/>
        <v>0</v>
      </c>
      <c r="I85" s="180">
        <f t="shared" si="59"/>
        <v>0</v>
      </c>
      <c r="J85" s="180">
        <f t="shared" si="59"/>
        <v>0</v>
      </c>
      <c r="K85" s="180">
        <f t="shared" si="59"/>
        <v>0</v>
      </c>
      <c r="L85" s="180">
        <f t="shared" si="59"/>
        <v>0</v>
      </c>
      <c r="M85" s="180">
        <f t="shared" si="59"/>
        <v>0</v>
      </c>
      <c r="N85" s="180">
        <f t="shared" si="59"/>
        <v>0</v>
      </c>
      <c r="O85" s="180">
        <f t="shared" si="59"/>
        <v>0</v>
      </c>
      <c r="P85" s="180">
        <f t="shared" si="59"/>
        <v>0</v>
      </c>
      <c r="Q85" s="180">
        <f t="shared" si="59"/>
        <v>0</v>
      </c>
      <c r="R85" s="180">
        <f t="shared" si="59"/>
        <v>0</v>
      </c>
      <c r="S85" s="180">
        <f t="shared" si="59"/>
        <v>0</v>
      </c>
      <c r="T85" s="180">
        <f t="shared" si="59"/>
        <v>0</v>
      </c>
      <c r="U85" s="180">
        <f t="shared" si="59"/>
        <v>0</v>
      </c>
      <c r="V85" s="180">
        <f t="shared" si="59"/>
        <v>0</v>
      </c>
      <c r="W85" s="180"/>
      <c r="X85" s="189"/>
      <c r="Y85" s="189"/>
      <c r="Z85" s="200">
        <f t="shared" si="54"/>
        <v>0</v>
      </c>
      <c r="AA85" s="198">
        <f t="shared" si="46"/>
        <v>0</v>
      </c>
      <c r="AB85" s="199">
        <f t="shared" si="55"/>
        <v>0</v>
      </c>
      <c r="AC85" s="198">
        <f t="shared" si="56"/>
        <v>0</v>
      </c>
      <c r="AD85" s="198">
        <f t="shared" si="57"/>
        <v>0</v>
      </c>
      <c r="AG85" s="161">
        <f t="shared" si="58"/>
        <v>0</v>
      </c>
      <c r="AH85" s="198">
        <f t="shared" si="47"/>
        <v>0</v>
      </c>
      <c r="AJ85" s="200">
        <f t="shared" si="52"/>
        <v>0</v>
      </c>
    </row>
    <row r="86" ht="18" customHeight="1" spans="1:36">
      <c r="A86" s="103"/>
      <c r="B86" s="118">
        <v>2011406</v>
      </c>
      <c r="C86" s="118" t="s">
        <v>239</v>
      </c>
      <c r="D86" s="180">
        <f>E86+F86+W86</f>
        <v>0</v>
      </c>
      <c r="E86" s="180"/>
      <c r="F86" s="180">
        <f>G86+N86</f>
        <v>0</v>
      </c>
      <c r="G86" s="180">
        <f>H86+L86</f>
        <v>0</v>
      </c>
      <c r="H86" s="180">
        <f>SUM(I86:K86)</f>
        <v>0</v>
      </c>
      <c r="I86" s="180"/>
      <c r="J86" s="180"/>
      <c r="K86" s="180"/>
      <c r="L86" s="180"/>
      <c r="M86" s="183"/>
      <c r="N86" s="180">
        <f>SUM(O86:V86)</f>
        <v>0</v>
      </c>
      <c r="O86" s="180"/>
      <c r="P86" s="180"/>
      <c r="Q86" s="180"/>
      <c r="R86" s="180"/>
      <c r="S86" s="180"/>
      <c r="T86" s="180"/>
      <c r="U86" s="180"/>
      <c r="V86" s="180"/>
      <c r="W86" s="180"/>
      <c r="X86" s="189"/>
      <c r="Y86" s="189"/>
      <c r="Z86" s="200">
        <f t="shared" si="54"/>
        <v>0</v>
      </c>
      <c r="AA86" s="198">
        <f t="shared" si="46"/>
        <v>0</v>
      </c>
      <c r="AB86" s="199">
        <f t="shared" si="55"/>
        <v>0</v>
      </c>
      <c r="AC86" s="198">
        <f t="shared" si="56"/>
        <v>0</v>
      </c>
      <c r="AD86" s="198">
        <f t="shared" si="57"/>
        <v>0</v>
      </c>
      <c r="AG86" s="161">
        <f t="shared" si="58"/>
        <v>0</v>
      </c>
      <c r="AH86" s="198">
        <f t="shared" si="47"/>
        <v>0</v>
      </c>
      <c r="AJ86" s="200">
        <f t="shared" si="52"/>
        <v>0</v>
      </c>
    </row>
    <row r="87" ht="18" customHeight="1" spans="1:36">
      <c r="A87" s="103">
        <v>1</v>
      </c>
      <c r="B87" s="115">
        <v>2011500</v>
      </c>
      <c r="C87" s="115" t="s">
        <v>240</v>
      </c>
      <c r="D87" s="180">
        <f>D90+D88+D89+D91</f>
        <v>64.3</v>
      </c>
      <c r="E87" s="180">
        <f t="shared" ref="E87:W87" si="60">E90+E88+E89+E91</f>
        <v>0</v>
      </c>
      <c r="F87" s="180">
        <f t="shared" si="60"/>
        <v>64.3</v>
      </c>
      <c r="G87" s="180">
        <f t="shared" si="60"/>
        <v>6.3</v>
      </c>
      <c r="H87" s="180">
        <f t="shared" si="60"/>
        <v>0</v>
      </c>
      <c r="I87" s="180">
        <f t="shared" si="60"/>
        <v>0</v>
      </c>
      <c r="J87" s="180">
        <f t="shared" si="60"/>
        <v>0</v>
      </c>
      <c r="K87" s="180">
        <f t="shared" si="60"/>
        <v>0</v>
      </c>
      <c r="L87" s="180">
        <f t="shared" si="60"/>
        <v>6</v>
      </c>
      <c r="M87" s="180">
        <f t="shared" si="60"/>
        <v>0</v>
      </c>
      <c r="N87" s="180">
        <f t="shared" si="60"/>
        <v>58</v>
      </c>
      <c r="O87" s="180">
        <f t="shared" si="60"/>
        <v>0</v>
      </c>
      <c r="P87" s="180">
        <f t="shared" si="60"/>
        <v>0</v>
      </c>
      <c r="Q87" s="180">
        <f t="shared" si="60"/>
        <v>0</v>
      </c>
      <c r="R87" s="180">
        <f t="shared" si="60"/>
        <v>20</v>
      </c>
      <c r="S87" s="180">
        <f t="shared" si="60"/>
        <v>0</v>
      </c>
      <c r="T87" s="180">
        <f t="shared" si="60"/>
        <v>0</v>
      </c>
      <c r="U87" s="180">
        <f t="shared" si="60"/>
        <v>0</v>
      </c>
      <c r="V87" s="180">
        <f t="shared" si="60"/>
        <v>80</v>
      </c>
      <c r="W87" s="180">
        <f t="shared" si="60"/>
        <v>0</v>
      </c>
      <c r="X87" s="189"/>
      <c r="Y87" s="189"/>
      <c r="Z87" s="200">
        <f t="shared" si="54"/>
        <v>0</v>
      </c>
      <c r="AA87" s="198">
        <f t="shared" si="46"/>
        <v>0</v>
      </c>
      <c r="AB87" s="199">
        <f t="shared" si="55"/>
        <v>0</v>
      </c>
      <c r="AC87" s="198">
        <f t="shared" si="56"/>
        <v>0</v>
      </c>
      <c r="AD87" s="198">
        <f t="shared" si="57"/>
        <v>0</v>
      </c>
      <c r="AG87" s="161">
        <f t="shared" si="58"/>
        <v>0</v>
      </c>
      <c r="AH87" s="198">
        <f t="shared" si="47"/>
        <v>0</v>
      </c>
      <c r="AJ87" s="200">
        <f t="shared" si="52"/>
        <v>0</v>
      </c>
    </row>
    <row r="88" ht="18" customHeight="1" spans="1:36">
      <c r="A88" s="103"/>
      <c r="B88" s="118">
        <v>2011501</v>
      </c>
      <c r="C88" s="118" t="s">
        <v>176</v>
      </c>
      <c r="D88" s="180">
        <f>E88+F88+W88</f>
        <v>0</v>
      </c>
      <c r="E88" s="180"/>
      <c r="F88" s="180">
        <f>G88+N88</f>
        <v>0</v>
      </c>
      <c r="G88" s="180">
        <f>H88+L88</f>
        <v>0</v>
      </c>
      <c r="H88" s="180">
        <f>SUM(I88:K88)</f>
        <v>0</v>
      </c>
      <c r="I88" s="180"/>
      <c r="J88" s="180"/>
      <c r="K88" s="180"/>
      <c r="L88" s="180"/>
      <c r="M88" s="183"/>
      <c r="N88" s="180"/>
      <c r="O88" s="180"/>
      <c r="P88" s="180"/>
      <c r="Q88" s="180"/>
      <c r="R88" s="180">
        <v>20</v>
      </c>
      <c r="S88" s="180"/>
      <c r="T88" s="180"/>
      <c r="U88" s="180"/>
      <c r="V88" s="180">
        <v>80</v>
      </c>
      <c r="W88" s="180"/>
      <c r="X88" s="189"/>
      <c r="Y88" s="189"/>
      <c r="Z88" s="200">
        <f t="shared" si="54"/>
        <v>0</v>
      </c>
      <c r="AA88" s="198">
        <f t="shared" si="46"/>
        <v>0</v>
      </c>
      <c r="AB88" s="199">
        <f t="shared" si="55"/>
        <v>0</v>
      </c>
      <c r="AC88" s="198">
        <f t="shared" si="56"/>
        <v>0</v>
      </c>
      <c r="AD88" s="198">
        <f t="shared" si="57"/>
        <v>0</v>
      </c>
      <c r="AG88" s="161">
        <f t="shared" si="58"/>
        <v>0</v>
      </c>
      <c r="AH88" s="198">
        <f t="shared" si="47"/>
        <v>0</v>
      </c>
      <c r="AJ88" s="200">
        <f t="shared" si="52"/>
        <v>0</v>
      </c>
    </row>
    <row r="89" ht="18" customHeight="1" spans="1:36">
      <c r="A89" s="103"/>
      <c r="B89" s="118">
        <v>2011502</v>
      </c>
      <c r="C89" s="118" t="s">
        <v>178</v>
      </c>
      <c r="D89" s="180">
        <f>E89+F89+W89</f>
        <v>20</v>
      </c>
      <c r="E89" s="180"/>
      <c r="F89" s="180">
        <f>G89+N89</f>
        <v>20</v>
      </c>
      <c r="G89" s="180"/>
      <c r="H89" s="180"/>
      <c r="I89" s="180"/>
      <c r="J89" s="180"/>
      <c r="K89" s="180"/>
      <c r="L89" s="180"/>
      <c r="M89" s="183"/>
      <c r="N89" s="180">
        <v>20</v>
      </c>
      <c r="O89" s="180"/>
      <c r="P89" s="180"/>
      <c r="Q89" s="180"/>
      <c r="R89" s="180"/>
      <c r="S89" s="180"/>
      <c r="T89" s="180"/>
      <c r="U89" s="180"/>
      <c r="V89" s="180"/>
      <c r="W89" s="180"/>
      <c r="X89" s="189"/>
      <c r="Y89" s="189"/>
      <c r="Z89" s="200"/>
      <c r="AA89" s="198"/>
      <c r="AB89" s="199"/>
      <c r="AC89" s="198"/>
      <c r="AD89" s="198"/>
      <c r="AG89" s="161"/>
      <c r="AH89" s="198"/>
      <c r="AJ89" s="200"/>
    </row>
    <row r="90" ht="18" customHeight="1" spans="1:36">
      <c r="A90" s="103"/>
      <c r="B90" s="118">
        <v>2011504</v>
      </c>
      <c r="C90" s="118" t="s">
        <v>241</v>
      </c>
      <c r="D90" s="180">
        <f>E90+F90+W90</f>
        <v>6.3</v>
      </c>
      <c r="E90" s="180"/>
      <c r="F90" s="180">
        <f>G90+N90</f>
        <v>6.3</v>
      </c>
      <c r="G90" s="180">
        <v>6.3</v>
      </c>
      <c r="H90" s="180">
        <f>SUM(I90:K90)</f>
        <v>0</v>
      </c>
      <c r="I90" s="180"/>
      <c r="J90" s="180"/>
      <c r="K90" s="180"/>
      <c r="L90" s="180">
        <v>6</v>
      </c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9"/>
      <c r="Y90" s="189"/>
      <c r="Z90" s="200"/>
      <c r="AA90" s="198"/>
      <c r="AB90" s="199"/>
      <c r="AC90" s="198"/>
      <c r="AD90" s="198"/>
      <c r="AG90" s="161"/>
      <c r="AH90" s="198"/>
      <c r="AJ90" s="200">
        <f t="shared" si="52"/>
        <v>0</v>
      </c>
    </row>
    <row r="91" ht="18" customHeight="1" spans="1:36">
      <c r="A91" s="103"/>
      <c r="B91" s="118">
        <v>2011506</v>
      </c>
      <c r="C91" s="118" t="s">
        <v>242</v>
      </c>
      <c r="D91" s="180">
        <f>E91+F91+W91</f>
        <v>38</v>
      </c>
      <c r="E91" s="180"/>
      <c r="F91" s="180">
        <f>G91+N91</f>
        <v>38</v>
      </c>
      <c r="G91" s="180"/>
      <c r="H91" s="180"/>
      <c r="I91" s="180"/>
      <c r="J91" s="180"/>
      <c r="K91" s="180"/>
      <c r="L91" s="180"/>
      <c r="M91" s="180"/>
      <c r="N91" s="180">
        <v>38</v>
      </c>
      <c r="O91" s="180"/>
      <c r="P91" s="180"/>
      <c r="Q91" s="180"/>
      <c r="R91" s="180"/>
      <c r="S91" s="180"/>
      <c r="T91" s="180"/>
      <c r="U91" s="180"/>
      <c r="V91" s="180"/>
      <c r="W91" s="180"/>
      <c r="X91" s="189"/>
      <c r="Y91" s="189"/>
      <c r="Z91" s="200"/>
      <c r="AA91" s="198"/>
      <c r="AB91" s="199"/>
      <c r="AC91" s="198"/>
      <c r="AD91" s="198"/>
      <c r="AG91" s="161"/>
      <c r="AH91" s="198"/>
      <c r="AJ91" s="200"/>
    </row>
    <row r="92" ht="18" customHeight="1" spans="1:36">
      <c r="A92" s="103">
        <v>1</v>
      </c>
      <c r="B92" s="115">
        <v>2011700</v>
      </c>
      <c r="C92" s="115" t="s">
        <v>243</v>
      </c>
      <c r="D92" s="180">
        <f>D93+D94+D95</f>
        <v>1920.8</v>
      </c>
      <c r="E92" s="180">
        <f t="shared" ref="E92:W92" si="61">E93+E94+E95</f>
        <v>1740.8</v>
      </c>
      <c r="F92" s="180">
        <f t="shared" si="61"/>
        <v>180</v>
      </c>
      <c r="G92" s="180">
        <f t="shared" si="61"/>
        <v>0</v>
      </c>
      <c r="H92" s="180">
        <f t="shared" si="61"/>
        <v>0</v>
      </c>
      <c r="I92" s="180">
        <f t="shared" si="61"/>
        <v>0</v>
      </c>
      <c r="J92" s="180">
        <f t="shared" si="61"/>
        <v>0</v>
      </c>
      <c r="K92" s="180">
        <f t="shared" si="61"/>
        <v>0</v>
      </c>
      <c r="L92" s="180">
        <f t="shared" si="61"/>
        <v>0</v>
      </c>
      <c r="M92" s="180">
        <f t="shared" si="61"/>
        <v>0</v>
      </c>
      <c r="N92" s="180">
        <f t="shared" si="61"/>
        <v>180</v>
      </c>
      <c r="O92" s="180">
        <f t="shared" si="61"/>
        <v>0</v>
      </c>
      <c r="P92" s="180">
        <f t="shared" si="61"/>
        <v>0</v>
      </c>
      <c r="Q92" s="180">
        <f t="shared" si="61"/>
        <v>0</v>
      </c>
      <c r="R92" s="180">
        <f t="shared" si="61"/>
        <v>0</v>
      </c>
      <c r="S92" s="180">
        <f t="shared" si="61"/>
        <v>0</v>
      </c>
      <c r="T92" s="180">
        <f t="shared" si="61"/>
        <v>0</v>
      </c>
      <c r="U92" s="180">
        <f t="shared" si="61"/>
        <v>0</v>
      </c>
      <c r="V92" s="180">
        <f t="shared" si="61"/>
        <v>106</v>
      </c>
      <c r="W92" s="180">
        <f t="shared" si="61"/>
        <v>0</v>
      </c>
      <c r="X92" s="189"/>
      <c r="Y92" s="189"/>
      <c r="Z92" s="200">
        <f>IF(AG92&gt;0,E92+N92,0)</f>
        <v>0</v>
      </c>
      <c r="AA92" s="198">
        <f t="shared" si="46"/>
        <v>0</v>
      </c>
      <c r="AB92" s="199">
        <f t="shared" si="55"/>
        <v>0</v>
      </c>
      <c r="AC92" s="198">
        <f t="shared" si="56"/>
        <v>0</v>
      </c>
      <c r="AD92" s="198">
        <f t="shared" si="57"/>
        <v>0</v>
      </c>
      <c r="AG92" s="161">
        <f t="shared" si="58"/>
        <v>0</v>
      </c>
      <c r="AH92" s="198">
        <f t="shared" si="47"/>
        <v>0</v>
      </c>
      <c r="AJ92" s="200">
        <f t="shared" si="52"/>
        <v>0</v>
      </c>
    </row>
    <row r="93" ht="18" customHeight="1" spans="1:36">
      <c r="A93" s="103"/>
      <c r="B93" s="118">
        <v>2011701</v>
      </c>
      <c r="C93" s="118" t="s">
        <v>176</v>
      </c>
      <c r="D93" s="180">
        <f>E93+F93+W93</f>
        <v>1740.8</v>
      </c>
      <c r="E93" s="180">
        <v>1740.8</v>
      </c>
      <c r="F93" s="180">
        <f>G93+N93</f>
        <v>0</v>
      </c>
      <c r="G93" s="180">
        <f>H93+L93</f>
        <v>0</v>
      </c>
      <c r="H93" s="180">
        <f>SUM(I93:K93)</f>
        <v>0</v>
      </c>
      <c r="I93" s="180"/>
      <c r="J93" s="180"/>
      <c r="K93" s="180"/>
      <c r="L93" s="180"/>
      <c r="M93" s="183"/>
      <c r="N93" s="180"/>
      <c r="O93" s="180"/>
      <c r="P93" s="180"/>
      <c r="Q93" s="180"/>
      <c r="R93" s="180"/>
      <c r="S93" s="180"/>
      <c r="T93" s="180"/>
      <c r="U93" s="180"/>
      <c r="V93" s="180">
        <v>106</v>
      </c>
      <c r="W93" s="180"/>
      <c r="X93" s="189"/>
      <c r="Y93" s="189"/>
      <c r="Z93" s="200">
        <f>IF(AG93&gt;0,E93+N93,0)</f>
        <v>0</v>
      </c>
      <c r="AA93" s="198">
        <f t="shared" si="46"/>
        <v>0</v>
      </c>
      <c r="AB93" s="199">
        <f t="shared" si="55"/>
        <v>0</v>
      </c>
      <c r="AC93" s="198">
        <f t="shared" si="56"/>
        <v>0</v>
      </c>
      <c r="AD93" s="198">
        <f t="shared" si="57"/>
        <v>0</v>
      </c>
      <c r="AG93" s="161">
        <f t="shared" si="58"/>
        <v>0</v>
      </c>
      <c r="AH93" s="198">
        <f t="shared" si="47"/>
        <v>0</v>
      </c>
      <c r="AJ93" s="200">
        <f t="shared" si="52"/>
        <v>0</v>
      </c>
    </row>
    <row r="94" ht="18" customHeight="1" spans="1:36">
      <c r="A94" s="103"/>
      <c r="B94" s="118">
        <v>2011702</v>
      </c>
      <c r="C94" s="118" t="s">
        <v>178</v>
      </c>
      <c r="D94" s="180">
        <f>E94+F94+W94</f>
        <v>19</v>
      </c>
      <c r="E94" s="180"/>
      <c r="F94" s="180">
        <f>G94+N94</f>
        <v>19</v>
      </c>
      <c r="G94" s="180"/>
      <c r="H94" s="180"/>
      <c r="I94" s="180"/>
      <c r="J94" s="180"/>
      <c r="K94" s="180"/>
      <c r="L94" s="180"/>
      <c r="M94" s="183"/>
      <c r="N94" s="180">
        <v>19</v>
      </c>
      <c r="O94" s="180"/>
      <c r="P94" s="180"/>
      <c r="Q94" s="180"/>
      <c r="R94" s="180"/>
      <c r="S94" s="180"/>
      <c r="T94" s="180"/>
      <c r="U94" s="180"/>
      <c r="V94" s="180"/>
      <c r="W94" s="180"/>
      <c r="X94" s="189"/>
      <c r="Y94" s="189"/>
      <c r="Z94" s="200"/>
      <c r="AA94" s="198"/>
      <c r="AB94" s="199"/>
      <c r="AC94" s="198"/>
      <c r="AD94" s="198"/>
      <c r="AG94" s="161"/>
      <c r="AH94" s="198"/>
      <c r="AJ94" s="200"/>
    </row>
    <row r="95" ht="18" customHeight="1" spans="1:36">
      <c r="A95" s="103"/>
      <c r="B95" s="118">
        <v>2011706</v>
      </c>
      <c r="C95" s="118" t="s">
        <v>244</v>
      </c>
      <c r="D95" s="180">
        <f>E95+F95+W95</f>
        <v>161</v>
      </c>
      <c r="E95" s="180"/>
      <c r="F95" s="180">
        <f>G95+N95</f>
        <v>161</v>
      </c>
      <c r="G95" s="180"/>
      <c r="H95" s="180"/>
      <c r="I95" s="180"/>
      <c r="J95" s="180"/>
      <c r="K95" s="180"/>
      <c r="L95" s="180"/>
      <c r="M95" s="183"/>
      <c r="N95" s="180">
        <v>161</v>
      </c>
      <c r="O95" s="180"/>
      <c r="P95" s="180"/>
      <c r="Q95" s="180"/>
      <c r="R95" s="180"/>
      <c r="S95" s="180"/>
      <c r="T95" s="180"/>
      <c r="U95" s="180"/>
      <c r="V95" s="180"/>
      <c r="W95" s="180"/>
      <c r="X95" s="189"/>
      <c r="Y95" s="189"/>
      <c r="Z95" s="200"/>
      <c r="AA95" s="198"/>
      <c r="AB95" s="199"/>
      <c r="AC95" s="198"/>
      <c r="AD95" s="198"/>
      <c r="AG95" s="161"/>
      <c r="AH95" s="198"/>
      <c r="AJ95" s="200"/>
    </row>
    <row r="96" ht="18" customHeight="1" spans="1:36">
      <c r="A96" s="103">
        <v>1</v>
      </c>
      <c r="B96" s="115">
        <v>2012600</v>
      </c>
      <c r="C96" s="115" t="s">
        <v>245</v>
      </c>
      <c r="D96" s="180">
        <f t="shared" ref="D96:V96" si="62">SUM(D97:D100)</f>
        <v>156.7</v>
      </c>
      <c r="E96" s="180">
        <f t="shared" si="62"/>
        <v>136.7</v>
      </c>
      <c r="F96" s="180">
        <f t="shared" si="62"/>
        <v>20</v>
      </c>
      <c r="G96" s="180">
        <f t="shared" si="62"/>
        <v>0</v>
      </c>
      <c r="H96" s="180">
        <f t="shared" si="62"/>
        <v>0</v>
      </c>
      <c r="I96" s="180">
        <f t="shared" si="62"/>
        <v>0</v>
      </c>
      <c r="J96" s="180">
        <f t="shared" si="62"/>
        <v>0</v>
      </c>
      <c r="K96" s="180">
        <f t="shared" si="62"/>
        <v>0</v>
      </c>
      <c r="L96" s="180">
        <f t="shared" si="62"/>
        <v>0</v>
      </c>
      <c r="M96" s="180">
        <f t="shared" si="62"/>
        <v>0</v>
      </c>
      <c r="N96" s="180">
        <f t="shared" si="62"/>
        <v>20</v>
      </c>
      <c r="O96" s="180">
        <f t="shared" si="62"/>
        <v>20</v>
      </c>
      <c r="P96" s="180">
        <f t="shared" si="62"/>
        <v>0</v>
      </c>
      <c r="Q96" s="180">
        <f t="shared" si="62"/>
        <v>0</v>
      </c>
      <c r="R96" s="180">
        <f t="shared" si="62"/>
        <v>0</v>
      </c>
      <c r="S96" s="180">
        <f t="shared" si="62"/>
        <v>0</v>
      </c>
      <c r="T96" s="180">
        <f t="shared" si="62"/>
        <v>0</v>
      </c>
      <c r="U96" s="180">
        <f t="shared" si="62"/>
        <v>0</v>
      </c>
      <c r="V96" s="180">
        <f t="shared" si="62"/>
        <v>10</v>
      </c>
      <c r="W96" s="180"/>
      <c r="X96" s="189"/>
      <c r="Y96" s="189"/>
      <c r="Z96" s="200">
        <f>IF(AG96&gt;0,E96+N96,0)</f>
        <v>0</v>
      </c>
      <c r="AA96" s="198">
        <f t="shared" si="46"/>
        <v>0</v>
      </c>
      <c r="AB96" s="199">
        <f t="shared" si="55"/>
        <v>0</v>
      </c>
      <c r="AC96" s="198">
        <f t="shared" si="56"/>
        <v>0</v>
      </c>
      <c r="AD96" s="198">
        <f t="shared" si="57"/>
        <v>0</v>
      </c>
      <c r="AG96" s="161">
        <f t="shared" si="58"/>
        <v>0</v>
      </c>
      <c r="AH96" s="198">
        <f t="shared" si="47"/>
        <v>0</v>
      </c>
      <c r="AJ96" s="200">
        <f t="shared" si="52"/>
        <v>0</v>
      </c>
    </row>
    <row r="97" ht="18" customHeight="1" spans="1:36">
      <c r="A97" s="103"/>
      <c r="B97" s="118">
        <v>2012601</v>
      </c>
      <c r="C97" s="118" t="s">
        <v>176</v>
      </c>
      <c r="D97" s="180">
        <f>E97+F97+W97</f>
        <v>136.7</v>
      </c>
      <c r="E97" s="180">
        <v>136.7</v>
      </c>
      <c r="F97" s="180">
        <f>G97+N97</f>
        <v>0</v>
      </c>
      <c r="G97" s="180">
        <f>H97+L97</f>
        <v>0</v>
      </c>
      <c r="H97" s="180">
        <f>SUM(I97:K97)</f>
        <v>0</v>
      </c>
      <c r="I97" s="180"/>
      <c r="J97" s="180"/>
      <c r="K97" s="180"/>
      <c r="L97" s="180"/>
      <c r="M97" s="183"/>
      <c r="N97" s="180">
        <f>SUM(O97:V97)</f>
        <v>0</v>
      </c>
      <c r="O97" s="180"/>
      <c r="P97" s="180"/>
      <c r="Q97" s="180"/>
      <c r="R97" s="180"/>
      <c r="S97" s="180"/>
      <c r="T97" s="180"/>
      <c r="U97" s="180"/>
      <c r="V97" s="180"/>
      <c r="W97" s="180"/>
      <c r="X97" s="189"/>
      <c r="Y97" s="189"/>
      <c r="Z97" s="200">
        <f>IF(AG97&gt;0,E97+N97,0)</f>
        <v>0</v>
      </c>
      <c r="AA97" s="198">
        <f t="shared" si="46"/>
        <v>0</v>
      </c>
      <c r="AB97" s="199">
        <f t="shared" si="55"/>
        <v>0</v>
      </c>
      <c r="AC97" s="198">
        <f t="shared" si="56"/>
        <v>0</v>
      </c>
      <c r="AD97" s="198">
        <f t="shared" si="57"/>
        <v>0</v>
      </c>
      <c r="AG97" s="161">
        <f t="shared" si="58"/>
        <v>0</v>
      </c>
      <c r="AH97" s="198">
        <f t="shared" si="47"/>
        <v>0</v>
      </c>
      <c r="AJ97" s="200">
        <f t="shared" si="52"/>
        <v>0</v>
      </c>
    </row>
    <row r="98" ht="18" customHeight="1" spans="1:36">
      <c r="A98" s="103"/>
      <c r="B98" s="118">
        <v>2012602</v>
      </c>
      <c r="C98" s="118" t="s">
        <v>178</v>
      </c>
      <c r="D98" s="180">
        <f>E98+F98+W98</f>
        <v>0</v>
      </c>
      <c r="E98" s="180"/>
      <c r="F98" s="180">
        <f>G98+N98</f>
        <v>0</v>
      </c>
      <c r="G98" s="180">
        <f>H98+L98</f>
        <v>0</v>
      </c>
      <c r="H98" s="180">
        <f>SUM(I98:K98)</f>
        <v>0</v>
      </c>
      <c r="I98" s="180"/>
      <c r="J98" s="180"/>
      <c r="K98" s="180"/>
      <c r="L98" s="180"/>
      <c r="M98" s="183"/>
      <c r="N98" s="180">
        <f>SUM(O98:V98)</f>
        <v>0</v>
      </c>
      <c r="O98" s="180"/>
      <c r="P98" s="180"/>
      <c r="Q98" s="180"/>
      <c r="R98" s="180"/>
      <c r="S98" s="180"/>
      <c r="T98" s="180"/>
      <c r="U98" s="180"/>
      <c r="V98" s="180"/>
      <c r="W98" s="180"/>
      <c r="X98" s="189"/>
      <c r="Y98" s="189"/>
      <c r="Z98" s="200"/>
      <c r="AA98" s="198">
        <f t="shared" si="46"/>
        <v>0</v>
      </c>
      <c r="AB98" s="199"/>
      <c r="AC98" s="198"/>
      <c r="AD98" s="198"/>
      <c r="AG98" s="161"/>
      <c r="AH98" s="198">
        <f t="shared" si="47"/>
        <v>0</v>
      </c>
      <c r="AJ98" s="200">
        <f t="shared" si="52"/>
        <v>0</v>
      </c>
    </row>
    <row r="99" ht="18" customHeight="1" spans="1:36">
      <c r="A99" s="103"/>
      <c r="B99" s="118">
        <v>2012604</v>
      </c>
      <c r="C99" s="118" t="s">
        <v>246</v>
      </c>
      <c r="D99" s="180">
        <f>E99+F99+W99</f>
        <v>20</v>
      </c>
      <c r="E99" s="180"/>
      <c r="F99" s="180">
        <f>G99+N99</f>
        <v>20</v>
      </c>
      <c r="G99" s="180">
        <f>H99+L99</f>
        <v>0</v>
      </c>
      <c r="H99" s="180">
        <f>SUM(I99:K99)</f>
        <v>0</v>
      </c>
      <c r="I99" s="180"/>
      <c r="J99" s="180"/>
      <c r="K99" s="180"/>
      <c r="L99" s="180"/>
      <c r="M99" s="183"/>
      <c r="N99" s="180">
        <v>20</v>
      </c>
      <c r="O99" s="180">
        <v>20</v>
      </c>
      <c r="P99" s="180"/>
      <c r="Q99" s="180"/>
      <c r="R99" s="180"/>
      <c r="S99" s="180"/>
      <c r="T99" s="180"/>
      <c r="U99" s="180"/>
      <c r="V99" s="180"/>
      <c r="W99" s="180"/>
      <c r="X99" s="189"/>
      <c r="Y99" s="189"/>
      <c r="Z99" s="200">
        <f>IF(AG99&gt;0,E99+N99,0)</f>
        <v>0</v>
      </c>
      <c r="AA99" s="198">
        <f t="shared" si="46"/>
        <v>0</v>
      </c>
      <c r="AB99" s="199">
        <f>Z99-AG99</f>
        <v>0</v>
      </c>
      <c r="AC99" s="198">
        <f>IF(AG99=0,0,IF(AB99&lt;0,"负增长",AB99/AG99))</f>
        <v>0</v>
      </c>
      <c r="AD99" s="198">
        <f>AA99-AH99</f>
        <v>0</v>
      </c>
      <c r="AG99" s="161">
        <f>AE99+AF99</f>
        <v>0</v>
      </c>
      <c r="AH99" s="198">
        <f t="shared" si="47"/>
        <v>0</v>
      </c>
      <c r="AJ99" s="200">
        <f t="shared" si="52"/>
        <v>0</v>
      </c>
    </row>
    <row r="100" ht="18" customHeight="1" spans="1:36">
      <c r="A100" s="103"/>
      <c r="B100" s="118">
        <v>2012699</v>
      </c>
      <c r="C100" s="118" t="s">
        <v>247</v>
      </c>
      <c r="D100" s="180">
        <f>E100+F100+W100</f>
        <v>0</v>
      </c>
      <c r="E100" s="180"/>
      <c r="F100" s="180">
        <f>G100+N100</f>
        <v>0</v>
      </c>
      <c r="G100" s="180">
        <f>H100+L100</f>
        <v>0</v>
      </c>
      <c r="H100" s="180">
        <f>SUM(I100:K100)</f>
        <v>0</v>
      </c>
      <c r="I100" s="180"/>
      <c r="J100" s="180"/>
      <c r="K100" s="180"/>
      <c r="L100" s="180"/>
      <c r="M100" s="183"/>
      <c r="N100" s="180"/>
      <c r="O100" s="180"/>
      <c r="P100" s="180"/>
      <c r="Q100" s="180"/>
      <c r="R100" s="180"/>
      <c r="S100" s="180"/>
      <c r="T100" s="180"/>
      <c r="U100" s="180"/>
      <c r="V100" s="180">
        <v>10</v>
      </c>
      <c r="W100" s="180"/>
      <c r="X100" s="189"/>
      <c r="Y100" s="189"/>
      <c r="Z100" s="200">
        <f>IF(AG100&gt;0,E100+N100,0)</f>
        <v>0</v>
      </c>
      <c r="AA100" s="198">
        <f t="shared" si="46"/>
        <v>0</v>
      </c>
      <c r="AB100" s="199">
        <f>Z100-AG100</f>
        <v>0</v>
      </c>
      <c r="AC100" s="198">
        <f>IF(AG100=0,0,IF(AB100&lt;0,"负增长",AB100/AG100))</f>
        <v>0</v>
      </c>
      <c r="AD100" s="198">
        <f>AA100-AH100</f>
        <v>0</v>
      </c>
      <c r="AG100" s="161">
        <f>AE100+AF100</f>
        <v>0</v>
      </c>
      <c r="AH100" s="198">
        <f t="shared" si="47"/>
        <v>0</v>
      </c>
      <c r="AJ100" s="200">
        <f t="shared" si="52"/>
        <v>0</v>
      </c>
    </row>
    <row r="101" ht="18" customHeight="1" spans="1:36">
      <c r="A101" s="103">
        <v>1</v>
      </c>
      <c r="B101" s="115">
        <v>2012800</v>
      </c>
      <c r="C101" s="115" t="s">
        <v>248</v>
      </c>
      <c r="D101" s="180">
        <f t="shared" ref="D101:V101" si="63">SUM(D102:D104)</f>
        <v>146.6</v>
      </c>
      <c r="E101" s="180">
        <f t="shared" si="63"/>
        <v>116.6</v>
      </c>
      <c r="F101" s="180">
        <f t="shared" si="63"/>
        <v>30</v>
      </c>
      <c r="G101" s="180">
        <f t="shared" si="63"/>
        <v>0</v>
      </c>
      <c r="H101" s="180">
        <f t="shared" si="63"/>
        <v>0</v>
      </c>
      <c r="I101" s="180">
        <f t="shared" si="63"/>
        <v>0</v>
      </c>
      <c r="J101" s="180">
        <f t="shared" si="63"/>
        <v>0</v>
      </c>
      <c r="K101" s="180">
        <f t="shared" si="63"/>
        <v>0</v>
      </c>
      <c r="L101" s="180">
        <f t="shared" si="63"/>
        <v>0</v>
      </c>
      <c r="M101" s="180">
        <f t="shared" si="63"/>
        <v>0</v>
      </c>
      <c r="N101" s="180">
        <f t="shared" si="63"/>
        <v>30</v>
      </c>
      <c r="O101" s="180">
        <f t="shared" si="63"/>
        <v>15</v>
      </c>
      <c r="P101" s="180">
        <f t="shared" si="63"/>
        <v>0</v>
      </c>
      <c r="Q101" s="180">
        <f t="shared" si="63"/>
        <v>0</v>
      </c>
      <c r="R101" s="180">
        <f t="shared" si="63"/>
        <v>0</v>
      </c>
      <c r="S101" s="180">
        <f t="shared" si="63"/>
        <v>0</v>
      </c>
      <c r="T101" s="180">
        <f t="shared" si="63"/>
        <v>0</v>
      </c>
      <c r="U101" s="180">
        <f t="shared" si="63"/>
        <v>0</v>
      </c>
      <c r="V101" s="180">
        <f t="shared" si="63"/>
        <v>0</v>
      </c>
      <c r="W101" s="180"/>
      <c r="X101" s="189"/>
      <c r="Y101" s="189"/>
      <c r="Z101" s="200">
        <f>IF(AG101&gt;0,E101+N101,0)</f>
        <v>0</v>
      </c>
      <c r="AA101" s="198">
        <f t="shared" si="46"/>
        <v>0</v>
      </c>
      <c r="AB101" s="199">
        <f>Z101-AG101</f>
        <v>0</v>
      </c>
      <c r="AC101" s="198">
        <f>IF(AG101=0,0,IF(AB101&lt;0,"负增长",AB101/AG101))</f>
        <v>0</v>
      </c>
      <c r="AD101" s="198">
        <f>AA101-AH101</f>
        <v>0</v>
      </c>
      <c r="AG101" s="161">
        <f>AE101+AF101</f>
        <v>0</v>
      </c>
      <c r="AH101" s="198">
        <f t="shared" si="47"/>
        <v>0</v>
      </c>
      <c r="AJ101" s="200">
        <f t="shared" si="52"/>
        <v>0</v>
      </c>
    </row>
    <row r="102" ht="18" customHeight="1" spans="1:36">
      <c r="A102" s="103"/>
      <c r="B102" s="118">
        <v>2012801</v>
      </c>
      <c r="C102" s="118" t="s">
        <v>176</v>
      </c>
      <c r="D102" s="180">
        <f>E102+F102+W102</f>
        <v>116.6</v>
      </c>
      <c r="E102" s="180">
        <v>116.6</v>
      </c>
      <c r="F102" s="180">
        <f>G102+N102</f>
        <v>0</v>
      </c>
      <c r="G102" s="180">
        <f>H102+L102</f>
        <v>0</v>
      </c>
      <c r="H102" s="180">
        <f>SUM(I102:K102)</f>
        <v>0</v>
      </c>
      <c r="I102" s="180"/>
      <c r="J102" s="180"/>
      <c r="K102" s="180"/>
      <c r="L102" s="180"/>
      <c r="M102" s="183"/>
      <c r="N102" s="180">
        <f>SUM(O102:V102)</f>
        <v>0</v>
      </c>
      <c r="O102" s="180"/>
      <c r="P102" s="180"/>
      <c r="Q102" s="180"/>
      <c r="R102" s="180"/>
      <c r="S102" s="180"/>
      <c r="T102" s="180"/>
      <c r="U102" s="180"/>
      <c r="V102" s="180"/>
      <c r="W102" s="180"/>
      <c r="X102" s="189"/>
      <c r="Y102" s="189"/>
      <c r="Z102" s="200">
        <f>IF(AG102&gt;0,E102+N102,0)</f>
        <v>0</v>
      </c>
      <c r="AA102" s="198">
        <f t="shared" si="46"/>
        <v>0</v>
      </c>
      <c r="AB102" s="199">
        <f>Z102-AG102</f>
        <v>0</v>
      </c>
      <c r="AC102" s="198">
        <f>IF(AG102=0,0,IF(AB102&lt;0,"负增长",AB102/AG102))</f>
        <v>0</v>
      </c>
      <c r="AD102" s="198">
        <f>AA102-AH102</f>
        <v>0</v>
      </c>
      <c r="AG102" s="161">
        <f>AE102+AF102</f>
        <v>0</v>
      </c>
      <c r="AH102" s="198">
        <f t="shared" si="47"/>
        <v>0</v>
      </c>
      <c r="AJ102" s="200">
        <f t="shared" si="52"/>
        <v>0</v>
      </c>
    </row>
    <row r="103" ht="18" customHeight="1" spans="1:36">
      <c r="A103" s="103"/>
      <c r="B103" s="118">
        <v>2012802</v>
      </c>
      <c r="C103" s="118" t="s">
        <v>178</v>
      </c>
      <c r="D103" s="180">
        <f>E103+F103+W103</f>
        <v>30</v>
      </c>
      <c r="E103" s="180"/>
      <c r="F103" s="180">
        <f>G103+N103</f>
        <v>30</v>
      </c>
      <c r="G103" s="180">
        <f>H103+L103</f>
        <v>0</v>
      </c>
      <c r="H103" s="180">
        <f>SUM(I103:K103)</f>
        <v>0</v>
      </c>
      <c r="I103" s="180"/>
      <c r="J103" s="180"/>
      <c r="K103" s="180"/>
      <c r="L103" s="180"/>
      <c r="M103" s="183"/>
      <c r="N103" s="180">
        <v>30</v>
      </c>
      <c r="O103" s="180">
        <v>15</v>
      </c>
      <c r="P103" s="180"/>
      <c r="Q103" s="180"/>
      <c r="R103" s="180"/>
      <c r="S103" s="180"/>
      <c r="T103" s="180"/>
      <c r="U103" s="180"/>
      <c r="V103" s="180"/>
      <c r="W103" s="180"/>
      <c r="X103" s="189"/>
      <c r="Y103" s="189"/>
      <c r="Z103" s="200"/>
      <c r="AA103" s="198">
        <f t="shared" si="46"/>
        <v>0</v>
      </c>
      <c r="AB103" s="199"/>
      <c r="AC103" s="198"/>
      <c r="AD103" s="198"/>
      <c r="AG103" s="161"/>
      <c r="AH103" s="198">
        <f t="shared" si="47"/>
        <v>0</v>
      </c>
      <c r="AJ103" s="200">
        <f t="shared" si="52"/>
        <v>0</v>
      </c>
    </row>
    <row r="104" ht="18" customHeight="1" spans="1:36">
      <c r="A104" s="103"/>
      <c r="B104" s="118">
        <v>2012899</v>
      </c>
      <c r="C104" s="118" t="s">
        <v>249</v>
      </c>
      <c r="D104" s="180">
        <f>E104+F104+W104</f>
        <v>0</v>
      </c>
      <c r="E104" s="180"/>
      <c r="F104" s="180">
        <f>G104+N104</f>
        <v>0</v>
      </c>
      <c r="G104" s="180">
        <f>H104+L104</f>
        <v>0</v>
      </c>
      <c r="H104" s="180">
        <f>SUM(I104:K104)</f>
        <v>0</v>
      </c>
      <c r="I104" s="180"/>
      <c r="J104" s="180"/>
      <c r="K104" s="180"/>
      <c r="L104" s="180"/>
      <c r="M104" s="183"/>
      <c r="N104" s="180">
        <f>SUM(O104:V104)</f>
        <v>0</v>
      </c>
      <c r="O104" s="180"/>
      <c r="P104" s="180"/>
      <c r="Q104" s="180"/>
      <c r="R104" s="180"/>
      <c r="S104" s="180"/>
      <c r="T104" s="180"/>
      <c r="U104" s="180"/>
      <c r="V104" s="180"/>
      <c r="W104" s="180"/>
      <c r="X104" s="189"/>
      <c r="Y104" s="189"/>
      <c r="Z104" s="200">
        <f t="shared" ref="Z104:Z110" si="64">IF(AG104&gt;0,E104+N104,0)</f>
        <v>0</v>
      </c>
      <c r="AA104" s="198">
        <f t="shared" si="46"/>
        <v>0</v>
      </c>
      <c r="AB104" s="199">
        <f t="shared" ref="AB104:AB110" si="65">Z104-AG104</f>
        <v>0</v>
      </c>
      <c r="AC104" s="198">
        <f t="shared" ref="AC104:AC110" si="66">IF(AG104=0,0,IF(AB104&lt;0,"负增长",AB104/AG104))</f>
        <v>0</v>
      </c>
      <c r="AD104" s="198">
        <f t="shared" ref="AD104:AD110" si="67">AA104-AH104</f>
        <v>0</v>
      </c>
      <c r="AG104" s="161">
        <f t="shared" ref="AG104:AG110" si="68">AE104+AF104</f>
        <v>0</v>
      </c>
      <c r="AH104" s="198">
        <f t="shared" si="47"/>
        <v>0</v>
      </c>
      <c r="AJ104" s="200">
        <f t="shared" si="52"/>
        <v>0</v>
      </c>
    </row>
    <row r="105" ht="18" customHeight="1" spans="1:36">
      <c r="A105" s="103">
        <v>1</v>
      </c>
      <c r="B105" s="115">
        <v>2012900</v>
      </c>
      <c r="C105" s="115" t="s">
        <v>250</v>
      </c>
      <c r="D105" s="180">
        <f t="shared" ref="D105:V105" si="69">D106+SUM(D111:D112)</f>
        <v>289</v>
      </c>
      <c r="E105" s="180">
        <f t="shared" si="69"/>
        <v>269</v>
      </c>
      <c r="F105" s="180">
        <f t="shared" si="69"/>
        <v>20</v>
      </c>
      <c r="G105" s="180">
        <f t="shared" si="69"/>
        <v>0</v>
      </c>
      <c r="H105" s="180">
        <f t="shared" si="69"/>
        <v>0</v>
      </c>
      <c r="I105" s="180">
        <f t="shared" si="69"/>
        <v>0</v>
      </c>
      <c r="J105" s="180">
        <f t="shared" si="69"/>
        <v>0</v>
      </c>
      <c r="K105" s="180">
        <f t="shared" si="69"/>
        <v>0</v>
      </c>
      <c r="L105" s="180">
        <f t="shared" si="69"/>
        <v>0</v>
      </c>
      <c r="M105" s="180">
        <f t="shared" si="69"/>
        <v>0</v>
      </c>
      <c r="N105" s="180">
        <f t="shared" si="69"/>
        <v>20</v>
      </c>
      <c r="O105" s="180">
        <f t="shared" si="69"/>
        <v>30</v>
      </c>
      <c r="P105" s="180">
        <f t="shared" si="69"/>
        <v>0</v>
      </c>
      <c r="Q105" s="180">
        <f t="shared" si="69"/>
        <v>0</v>
      </c>
      <c r="R105" s="180">
        <f t="shared" si="69"/>
        <v>0</v>
      </c>
      <c r="S105" s="180">
        <f t="shared" si="69"/>
        <v>0</v>
      </c>
      <c r="T105" s="180">
        <f t="shared" si="69"/>
        <v>0</v>
      </c>
      <c r="U105" s="180">
        <f t="shared" si="69"/>
        <v>0</v>
      </c>
      <c r="V105" s="180">
        <f t="shared" si="69"/>
        <v>0</v>
      </c>
      <c r="W105" s="180"/>
      <c r="X105" s="189"/>
      <c r="Y105" s="189"/>
      <c r="Z105" s="200">
        <f t="shared" si="64"/>
        <v>0</v>
      </c>
      <c r="AA105" s="198">
        <f t="shared" si="46"/>
        <v>0</v>
      </c>
      <c r="AB105" s="199">
        <f t="shared" si="65"/>
        <v>0</v>
      </c>
      <c r="AC105" s="198">
        <f t="shared" si="66"/>
        <v>0</v>
      </c>
      <c r="AD105" s="198">
        <f t="shared" si="67"/>
        <v>0</v>
      </c>
      <c r="AG105" s="161">
        <f t="shared" si="68"/>
        <v>0</v>
      </c>
      <c r="AH105" s="198">
        <f t="shared" si="47"/>
        <v>0</v>
      </c>
      <c r="AJ105" s="200">
        <f t="shared" si="52"/>
        <v>0</v>
      </c>
    </row>
    <row r="106" ht="18" customHeight="1" spans="1:36">
      <c r="A106" s="103">
        <v>1</v>
      </c>
      <c r="B106" s="118">
        <v>2012901</v>
      </c>
      <c r="C106" s="118" t="s">
        <v>176</v>
      </c>
      <c r="D106" s="180">
        <f t="shared" ref="D106:V106" si="70">SUM(D107:D110)</f>
        <v>269</v>
      </c>
      <c r="E106" s="180">
        <f t="shared" si="70"/>
        <v>269</v>
      </c>
      <c r="F106" s="180">
        <f t="shared" si="70"/>
        <v>0</v>
      </c>
      <c r="G106" s="180">
        <f t="shared" si="70"/>
        <v>0</v>
      </c>
      <c r="H106" s="180">
        <f t="shared" si="70"/>
        <v>0</v>
      </c>
      <c r="I106" s="180">
        <f t="shared" si="70"/>
        <v>0</v>
      </c>
      <c r="J106" s="180">
        <f t="shared" si="70"/>
        <v>0</v>
      </c>
      <c r="K106" s="180">
        <f t="shared" si="70"/>
        <v>0</v>
      </c>
      <c r="L106" s="180">
        <f t="shared" si="70"/>
        <v>0</v>
      </c>
      <c r="M106" s="180">
        <f t="shared" si="70"/>
        <v>0</v>
      </c>
      <c r="N106" s="180">
        <f t="shared" si="70"/>
        <v>0</v>
      </c>
      <c r="O106" s="180">
        <f t="shared" si="70"/>
        <v>26</v>
      </c>
      <c r="P106" s="180">
        <f t="shared" si="70"/>
        <v>0</v>
      </c>
      <c r="Q106" s="180">
        <f t="shared" si="70"/>
        <v>0</v>
      </c>
      <c r="R106" s="180">
        <f t="shared" si="70"/>
        <v>0</v>
      </c>
      <c r="S106" s="180">
        <f t="shared" si="70"/>
        <v>0</v>
      </c>
      <c r="T106" s="180">
        <f t="shared" si="70"/>
        <v>0</v>
      </c>
      <c r="U106" s="180">
        <f t="shared" si="70"/>
        <v>0</v>
      </c>
      <c r="V106" s="180">
        <f t="shared" si="70"/>
        <v>0</v>
      </c>
      <c r="W106" s="180"/>
      <c r="X106" s="189"/>
      <c r="Y106" s="189"/>
      <c r="Z106" s="200">
        <f t="shared" si="64"/>
        <v>0</v>
      </c>
      <c r="AA106" s="198">
        <f t="shared" si="46"/>
        <v>0</v>
      </c>
      <c r="AB106" s="199">
        <f t="shared" si="65"/>
        <v>0</v>
      </c>
      <c r="AC106" s="198">
        <f t="shared" si="66"/>
        <v>0</v>
      </c>
      <c r="AD106" s="198">
        <f t="shared" si="67"/>
        <v>0</v>
      </c>
      <c r="AG106" s="161">
        <f t="shared" si="68"/>
        <v>0</v>
      </c>
      <c r="AH106" s="198">
        <f t="shared" si="47"/>
        <v>0</v>
      </c>
      <c r="AJ106" s="200">
        <f t="shared" si="52"/>
        <v>0</v>
      </c>
    </row>
    <row r="107" ht="18" customHeight="1" spans="1:36">
      <c r="A107" s="103"/>
      <c r="B107" s="118"/>
      <c r="C107" s="118" t="s">
        <v>251</v>
      </c>
      <c r="D107" s="180">
        <f t="shared" ref="D107:D112" si="71">E107+F107+W107</f>
        <v>13.3</v>
      </c>
      <c r="E107" s="180">
        <v>13.3</v>
      </c>
      <c r="F107" s="180">
        <f t="shared" ref="F107:F112" si="72">G107+N107</f>
        <v>0</v>
      </c>
      <c r="G107" s="180">
        <f t="shared" ref="G107:G112" si="73">H107+L107</f>
        <v>0</v>
      </c>
      <c r="H107" s="180">
        <f t="shared" ref="H107:H112" si="74">SUM(I107:K107)</f>
        <v>0</v>
      </c>
      <c r="I107" s="180"/>
      <c r="J107" s="180"/>
      <c r="K107" s="180"/>
      <c r="L107" s="180"/>
      <c r="M107" s="183"/>
      <c r="N107" s="180">
        <f>SUM(O107:V107)</f>
        <v>0</v>
      </c>
      <c r="O107" s="180"/>
      <c r="P107" s="180"/>
      <c r="Q107" s="180"/>
      <c r="R107" s="180"/>
      <c r="S107" s="180"/>
      <c r="T107" s="180"/>
      <c r="U107" s="180"/>
      <c r="V107" s="180"/>
      <c r="W107" s="180"/>
      <c r="X107" s="189"/>
      <c r="Y107" s="189"/>
      <c r="Z107" s="200">
        <f t="shared" si="64"/>
        <v>0</v>
      </c>
      <c r="AA107" s="198">
        <f t="shared" si="46"/>
        <v>0</v>
      </c>
      <c r="AB107" s="199">
        <f t="shared" si="65"/>
        <v>0</v>
      </c>
      <c r="AC107" s="198">
        <f t="shared" si="66"/>
        <v>0</v>
      </c>
      <c r="AD107" s="198">
        <f t="shared" si="67"/>
        <v>0</v>
      </c>
      <c r="AG107" s="161">
        <f t="shared" si="68"/>
        <v>0</v>
      </c>
      <c r="AH107" s="198">
        <f t="shared" si="47"/>
        <v>0</v>
      </c>
      <c r="AJ107" s="200">
        <f t="shared" si="52"/>
        <v>0</v>
      </c>
    </row>
    <row r="108" ht="18" customHeight="1" spans="1:36">
      <c r="A108" s="103"/>
      <c r="B108" s="118"/>
      <c r="C108" s="118" t="s">
        <v>252</v>
      </c>
      <c r="D108" s="180">
        <f t="shared" si="71"/>
        <v>40.9</v>
      </c>
      <c r="E108" s="180">
        <v>40.9</v>
      </c>
      <c r="F108" s="180">
        <f t="shared" si="72"/>
        <v>0</v>
      </c>
      <c r="G108" s="180">
        <f t="shared" si="73"/>
        <v>0</v>
      </c>
      <c r="H108" s="180">
        <f t="shared" si="74"/>
        <v>0</v>
      </c>
      <c r="I108" s="180"/>
      <c r="J108" s="180"/>
      <c r="K108" s="180"/>
      <c r="L108" s="180"/>
      <c r="M108" s="183"/>
      <c r="N108" s="180"/>
      <c r="O108" s="180">
        <v>13</v>
      </c>
      <c r="P108" s="180"/>
      <c r="Q108" s="180"/>
      <c r="R108" s="180"/>
      <c r="S108" s="180"/>
      <c r="T108" s="180"/>
      <c r="U108" s="180"/>
      <c r="V108" s="180"/>
      <c r="W108" s="180"/>
      <c r="X108" s="189"/>
      <c r="Y108" s="189"/>
      <c r="Z108" s="200">
        <f t="shared" si="64"/>
        <v>0</v>
      </c>
      <c r="AA108" s="198">
        <f t="shared" si="46"/>
        <v>0</v>
      </c>
      <c r="AB108" s="199">
        <f t="shared" si="65"/>
        <v>0</v>
      </c>
      <c r="AC108" s="198">
        <f t="shared" si="66"/>
        <v>0</v>
      </c>
      <c r="AD108" s="198">
        <f t="shared" si="67"/>
        <v>0</v>
      </c>
      <c r="AG108" s="161">
        <f t="shared" si="68"/>
        <v>0</v>
      </c>
      <c r="AH108" s="198">
        <f t="shared" si="47"/>
        <v>0</v>
      </c>
      <c r="AJ108" s="200">
        <f t="shared" si="52"/>
        <v>0</v>
      </c>
    </row>
    <row r="109" ht="18" customHeight="1" spans="1:36">
      <c r="A109" s="103"/>
      <c r="B109" s="118"/>
      <c r="C109" s="118" t="s">
        <v>253</v>
      </c>
      <c r="D109" s="180">
        <f t="shared" si="71"/>
        <v>156.6</v>
      </c>
      <c r="E109" s="180">
        <v>156.6</v>
      </c>
      <c r="F109" s="180">
        <f t="shared" si="72"/>
        <v>0</v>
      </c>
      <c r="G109" s="180">
        <f t="shared" si="73"/>
        <v>0</v>
      </c>
      <c r="H109" s="180">
        <f t="shared" si="74"/>
        <v>0</v>
      </c>
      <c r="I109" s="180"/>
      <c r="J109" s="180"/>
      <c r="K109" s="180"/>
      <c r="L109" s="180"/>
      <c r="M109" s="183"/>
      <c r="N109" s="180"/>
      <c r="O109" s="180">
        <v>13</v>
      </c>
      <c r="P109" s="180"/>
      <c r="Q109" s="180"/>
      <c r="R109" s="180"/>
      <c r="S109" s="180"/>
      <c r="T109" s="180"/>
      <c r="U109" s="180"/>
      <c r="V109" s="180"/>
      <c r="W109" s="180"/>
      <c r="X109" s="189"/>
      <c r="Y109" s="189"/>
      <c r="Z109" s="200">
        <f t="shared" si="64"/>
        <v>0</v>
      </c>
      <c r="AA109" s="198">
        <f t="shared" si="46"/>
        <v>0</v>
      </c>
      <c r="AB109" s="199">
        <f t="shared" si="65"/>
        <v>0</v>
      </c>
      <c r="AC109" s="198">
        <f t="shared" si="66"/>
        <v>0</v>
      </c>
      <c r="AD109" s="198">
        <f t="shared" si="67"/>
        <v>0</v>
      </c>
      <c r="AG109" s="161">
        <f t="shared" si="68"/>
        <v>0</v>
      </c>
      <c r="AH109" s="198">
        <f t="shared" si="47"/>
        <v>0</v>
      </c>
      <c r="AJ109" s="200">
        <f t="shared" si="52"/>
        <v>0</v>
      </c>
    </row>
    <row r="110" ht="18" customHeight="1" spans="1:36">
      <c r="A110" s="103"/>
      <c r="B110" s="118"/>
      <c r="C110" s="118" t="s">
        <v>254</v>
      </c>
      <c r="D110" s="180">
        <f t="shared" si="71"/>
        <v>58.2</v>
      </c>
      <c r="E110" s="180">
        <v>58.2</v>
      </c>
      <c r="F110" s="180">
        <f t="shared" si="72"/>
        <v>0</v>
      </c>
      <c r="G110" s="180">
        <f t="shared" si="73"/>
        <v>0</v>
      </c>
      <c r="H110" s="180">
        <f t="shared" si="74"/>
        <v>0</v>
      </c>
      <c r="I110" s="180"/>
      <c r="J110" s="180"/>
      <c r="K110" s="180"/>
      <c r="L110" s="180"/>
      <c r="M110" s="183"/>
      <c r="N110" s="180">
        <f>SUM(O110:V110)</f>
        <v>0</v>
      </c>
      <c r="O110" s="180"/>
      <c r="P110" s="180"/>
      <c r="Q110" s="180"/>
      <c r="R110" s="180"/>
      <c r="S110" s="180"/>
      <c r="T110" s="180"/>
      <c r="U110" s="180"/>
      <c r="V110" s="180"/>
      <c r="W110" s="180"/>
      <c r="X110" s="189"/>
      <c r="Y110" s="189"/>
      <c r="Z110" s="200">
        <f t="shared" si="64"/>
        <v>0</v>
      </c>
      <c r="AA110" s="198">
        <f t="shared" si="46"/>
        <v>0</v>
      </c>
      <c r="AB110" s="199">
        <f t="shared" si="65"/>
        <v>0</v>
      </c>
      <c r="AC110" s="198">
        <f t="shared" si="66"/>
        <v>0</v>
      </c>
      <c r="AD110" s="198">
        <f t="shared" si="67"/>
        <v>0</v>
      </c>
      <c r="AG110" s="161">
        <f t="shared" si="68"/>
        <v>0</v>
      </c>
      <c r="AH110" s="198">
        <f t="shared" si="47"/>
        <v>0</v>
      </c>
      <c r="AJ110" s="200">
        <f t="shared" si="52"/>
        <v>0</v>
      </c>
    </row>
    <row r="111" ht="18" customHeight="1" spans="1:36">
      <c r="A111" s="103"/>
      <c r="B111" s="118">
        <v>2012902</v>
      </c>
      <c r="C111" s="118" t="s">
        <v>178</v>
      </c>
      <c r="D111" s="180">
        <f t="shared" si="71"/>
        <v>16</v>
      </c>
      <c r="E111" s="180"/>
      <c r="F111" s="180">
        <f t="shared" si="72"/>
        <v>16</v>
      </c>
      <c r="G111" s="180">
        <f t="shared" si="73"/>
        <v>0</v>
      </c>
      <c r="H111" s="180">
        <f t="shared" si="74"/>
        <v>0</v>
      </c>
      <c r="I111" s="180"/>
      <c r="J111" s="180"/>
      <c r="K111" s="180"/>
      <c r="L111" s="180"/>
      <c r="M111" s="183"/>
      <c r="N111" s="180">
        <v>16</v>
      </c>
      <c r="O111" s="180"/>
      <c r="P111" s="180"/>
      <c r="Q111" s="180"/>
      <c r="R111" s="180"/>
      <c r="S111" s="180"/>
      <c r="T111" s="180"/>
      <c r="U111" s="180"/>
      <c r="V111" s="180"/>
      <c r="W111" s="180"/>
      <c r="X111" s="189"/>
      <c r="Y111" s="189"/>
      <c r="Z111" s="200"/>
      <c r="AA111" s="198">
        <f t="shared" si="46"/>
        <v>0</v>
      </c>
      <c r="AB111" s="199"/>
      <c r="AC111" s="198"/>
      <c r="AD111" s="198"/>
      <c r="AG111" s="161"/>
      <c r="AH111" s="198">
        <f t="shared" si="47"/>
        <v>0</v>
      </c>
      <c r="AJ111" s="200">
        <f t="shared" si="52"/>
        <v>0</v>
      </c>
    </row>
    <row r="112" ht="18" customHeight="1" spans="1:36">
      <c r="A112" s="103"/>
      <c r="B112" s="118">
        <v>2012999</v>
      </c>
      <c r="C112" s="118" t="s">
        <v>255</v>
      </c>
      <c r="D112" s="180">
        <f t="shared" si="71"/>
        <v>4</v>
      </c>
      <c r="E112" s="180"/>
      <c r="F112" s="180">
        <f t="shared" si="72"/>
        <v>4</v>
      </c>
      <c r="G112" s="180">
        <f t="shared" si="73"/>
        <v>0</v>
      </c>
      <c r="H112" s="180">
        <f t="shared" si="74"/>
        <v>0</v>
      </c>
      <c r="I112" s="180"/>
      <c r="J112" s="180"/>
      <c r="K112" s="180"/>
      <c r="L112" s="180"/>
      <c r="M112" s="183"/>
      <c r="N112" s="180">
        <v>4</v>
      </c>
      <c r="O112" s="180">
        <v>4</v>
      </c>
      <c r="P112" s="180"/>
      <c r="Q112" s="180"/>
      <c r="R112" s="180"/>
      <c r="S112" s="180"/>
      <c r="T112" s="180"/>
      <c r="U112" s="180"/>
      <c r="V112" s="180"/>
      <c r="W112" s="180"/>
      <c r="X112" s="189"/>
      <c r="Y112" s="189"/>
      <c r="Z112" s="200">
        <f>IF(AG112&gt;0,E112+N112,0)</f>
        <v>0</v>
      </c>
      <c r="AA112" s="198">
        <f t="shared" si="46"/>
        <v>0</v>
      </c>
      <c r="AB112" s="199">
        <f>Z112-AG112</f>
        <v>0</v>
      </c>
      <c r="AC112" s="198">
        <f>IF(AG112=0,0,IF(AB112&lt;0,"负增长",AB112/AG112))</f>
        <v>0</v>
      </c>
      <c r="AD112" s="198">
        <f>AA112-AH112</f>
        <v>0</v>
      </c>
      <c r="AG112" s="161">
        <f>AE112+AF112</f>
        <v>0</v>
      </c>
      <c r="AH112" s="198">
        <f t="shared" si="47"/>
        <v>0</v>
      </c>
      <c r="AJ112" s="200">
        <f t="shared" si="52"/>
        <v>0</v>
      </c>
    </row>
    <row r="113" ht="18" customHeight="1" spans="1:36">
      <c r="A113" s="103">
        <v>1</v>
      </c>
      <c r="B113" s="115">
        <v>2013100</v>
      </c>
      <c r="C113" s="115" t="s">
        <v>256</v>
      </c>
      <c r="D113" s="180">
        <f t="shared" ref="D113:V113" si="75">SUM(D114:D118)</f>
        <v>2251</v>
      </c>
      <c r="E113" s="180">
        <f t="shared" si="75"/>
        <v>579.6</v>
      </c>
      <c r="F113" s="180">
        <f t="shared" si="75"/>
        <v>1671.4</v>
      </c>
      <c r="G113" s="180">
        <f t="shared" si="75"/>
        <v>0</v>
      </c>
      <c r="H113" s="180">
        <f t="shared" si="75"/>
        <v>0</v>
      </c>
      <c r="I113" s="180">
        <f t="shared" si="75"/>
        <v>0</v>
      </c>
      <c r="J113" s="180">
        <f t="shared" si="75"/>
        <v>0</v>
      </c>
      <c r="K113" s="180">
        <f t="shared" si="75"/>
        <v>0</v>
      </c>
      <c r="L113" s="180">
        <f t="shared" si="75"/>
        <v>0</v>
      </c>
      <c r="M113" s="180">
        <f t="shared" si="75"/>
        <v>0</v>
      </c>
      <c r="N113" s="180">
        <f t="shared" si="75"/>
        <v>1671.4</v>
      </c>
      <c r="O113" s="180">
        <f t="shared" si="75"/>
        <v>198</v>
      </c>
      <c r="P113" s="180">
        <f t="shared" si="75"/>
        <v>0</v>
      </c>
      <c r="Q113" s="180">
        <f t="shared" si="75"/>
        <v>0</v>
      </c>
      <c r="R113" s="180">
        <f t="shared" si="75"/>
        <v>0</v>
      </c>
      <c r="S113" s="180">
        <f t="shared" si="75"/>
        <v>0</v>
      </c>
      <c r="T113" s="180">
        <f t="shared" si="75"/>
        <v>0</v>
      </c>
      <c r="U113" s="180">
        <f t="shared" si="75"/>
        <v>0</v>
      </c>
      <c r="V113" s="180">
        <f t="shared" si="75"/>
        <v>0</v>
      </c>
      <c r="W113" s="180"/>
      <c r="X113" s="189"/>
      <c r="Y113" s="189"/>
      <c r="Z113" s="200">
        <f>IF(AG113&gt;0,E113+N113,0)</f>
        <v>0</v>
      </c>
      <c r="AA113" s="198">
        <f t="shared" si="46"/>
        <v>0</v>
      </c>
      <c r="AB113" s="199">
        <f>Z113-AG113</f>
        <v>0</v>
      </c>
      <c r="AC113" s="198">
        <f>IF(AG113=0,0,IF(AB113&lt;0,"负增长",AB113/AG113))</f>
        <v>0</v>
      </c>
      <c r="AD113" s="198">
        <f>AA113-AH113</f>
        <v>0</v>
      </c>
      <c r="AG113" s="161">
        <f>AE113+AF113</f>
        <v>0</v>
      </c>
      <c r="AH113" s="198">
        <f t="shared" si="47"/>
        <v>0</v>
      </c>
      <c r="AJ113" s="200">
        <f t="shared" si="52"/>
        <v>0</v>
      </c>
    </row>
    <row r="114" ht="18" customHeight="1" spans="1:36">
      <c r="A114" s="103"/>
      <c r="B114" s="118">
        <v>2013101</v>
      </c>
      <c r="C114" s="118" t="s">
        <v>176</v>
      </c>
      <c r="D114" s="180">
        <f>E114+F114+W114</f>
        <v>454.1</v>
      </c>
      <c r="E114" s="180">
        <v>454.1</v>
      </c>
      <c r="F114" s="180">
        <f>G114+N114</f>
        <v>0</v>
      </c>
      <c r="G114" s="180">
        <f>H114+L114</f>
        <v>0</v>
      </c>
      <c r="H114" s="180">
        <f>SUM(I114:K114)</f>
        <v>0</v>
      </c>
      <c r="I114" s="180"/>
      <c r="J114" s="180"/>
      <c r="K114" s="180"/>
      <c r="L114" s="180"/>
      <c r="M114" s="183"/>
      <c r="N114" s="180">
        <f>SUM(O114:V114)</f>
        <v>0</v>
      </c>
      <c r="O114" s="180"/>
      <c r="P114" s="180"/>
      <c r="Q114" s="180"/>
      <c r="R114" s="180"/>
      <c r="S114" s="180"/>
      <c r="T114" s="180"/>
      <c r="U114" s="180"/>
      <c r="V114" s="180"/>
      <c r="W114" s="180"/>
      <c r="X114" s="189"/>
      <c r="Y114" s="189"/>
      <c r="Z114" s="200">
        <f>IF(AG114&gt;0,E114+N114,0)</f>
        <v>0</v>
      </c>
      <c r="AA114" s="198">
        <f t="shared" si="46"/>
        <v>0</v>
      </c>
      <c r="AB114" s="199">
        <f>Z114-AG114</f>
        <v>0</v>
      </c>
      <c r="AC114" s="198">
        <f>IF(AG114=0,0,IF(AB114&lt;0,"负增长",AB114/AG114))</f>
        <v>0</v>
      </c>
      <c r="AD114" s="198">
        <f>AA114-AH114</f>
        <v>0</v>
      </c>
      <c r="AG114" s="161">
        <f>AE114+AF114</f>
        <v>0</v>
      </c>
      <c r="AH114" s="198">
        <f t="shared" si="47"/>
        <v>0</v>
      </c>
      <c r="AJ114" s="200">
        <f t="shared" si="52"/>
        <v>0</v>
      </c>
    </row>
    <row r="115" ht="18" customHeight="1" spans="1:36">
      <c r="A115" s="103"/>
      <c r="B115" s="118">
        <v>2013102</v>
      </c>
      <c r="C115" s="118" t="s">
        <v>178</v>
      </c>
      <c r="D115" s="180">
        <f>E115+F115+W115</f>
        <v>0</v>
      </c>
      <c r="E115" s="180"/>
      <c r="F115" s="180">
        <f>G115+N115</f>
        <v>0</v>
      </c>
      <c r="G115" s="180">
        <f>H115+L115</f>
        <v>0</v>
      </c>
      <c r="H115" s="180">
        <f>SUM(I115:K115)</f>
        <v>0</v>
      </c>
      <c r="I115" s="180"/>
      <c r="J115" s="180"/>
      <c r="K115" s="180"/>
      <c r="L115" s="180"/>
      <c r="M115" s="183"/>
      <c r="N115" s="180">
        <f>SUM(O115:V115)</f>
        <v>0</v>
      </c>
      <c r="O115" s="180"/>
      <c r="P115" s="180"/>
      <c r="Q115" s="180"/>
      <c r="R115" s="180"/>
      <c r="S115" s="180"/>
      <c r="T115" s="180"/>
      <c r="U115" s="180"/>
      <c r="V115" s="180"/>
      <c r="W115" s="180"/>
      <c r="X115" s="189"/>
      <c r="Y115" s="189"/>
      <c r="Z115" s="200"/>
      <c r="AA115" s="198">
        <f t="shared" si="46"/>
        <v>0</v>
      </c>
      <c r="AB115" s="199"/>
      <c r="AC115" s="198"/>
      <c r="AD115" s="198"/>
      <c r="AG115" s="161"/>
      <c r="AH115" s="198">
        <f t="shared" si="47"/>
        <v>0</v>
      </c>
      <c r="AJ115" s="200">
        <f t="shared" si="52"/>
        <v>0</v>
      </c>
    </row>
    <row r="116" ht="18" customHeight="1" spans="1:36">
      <c r="A116" s="103"/>
      <c r="B116" s="118">
        <v>2013103</v>
      </c>
      <c r="C116" s="118" t="s">
        <v>193</v>
      </c>
      <c r="D116" s="180">
        <f>E116+F116+W116</f>
        <v>219.5</v>
      </c>
      <c r="E116" s="180">
        <v>125.5</v>
      </c>
      <c r="F116" s="180">
        <f>G116+N116</f>
        <v>94</v>
      </c>
      <c r="G116" s="180">
        <f>H116+L116</f>
        <v>0</v>
      </c>
      <c r="H116" s="180">
        <f>SUM(I116:K116)</f>
        <v>0</v>
      </c>
      <c r="I116" s="180"/>
      <c r="J116" s="180"/>
      <c r="K116" s="180"/>
      <c r="L116" s="180"/>
      <c r="M116" s="183"/>
      <c r="N116" s="180">
        <v>94</v>
      </c>
      <c r="O116" s="180">
        <v>35</v>
      </c>
      <c r="P116" s="180"/>
      <c r="Q116" s="180"/>
      <c r="R116" s="180"/>
      <c r="S116" s="180"/>
      <c r="T116" s="180"/>
      <c r="U116" s="180"/>
      <c r="V116" s="180"/>
      <c r="W116" s="180"/>
      <c r="X116" s="189"/>
      <c r="Y116" s="189"/>
      <c r="Z116" s="200">
        <f>IF(AG116&gt;0,E116+N116,0)</f>
        <v>0</v>
      </c>
      <c r="AA116" s="198">
        <f t="shared" si="46"/>
        <v>0</v>
      </c>
      <c r="AB116" s="199">
        <f>Z116-AG116</f>
        <v>0</v>
      </c>
      <c r="AC116" s="198">
        <f>IF(AG116=0,0,IF(AB116&lt;0,"负增长",AB116/AG116))</f>
        <v>0</v>
      </c>
      <c r="AD116" s="198">
        <f>AA116-AH116</f>
        <v>0</v>
      </c>
      <c r="AG116" s="161">
        <f>AE116+AF116</f>
        <v>0</v>
      </c>
      <c r="AH116" s="198">
        <f t="shared" si="47"/>
        <v>0</v>
      </c>
      <c r="AJ116" s="200">
        <f t="shared" si="52"/>
        <v>0</v>
      </c>
    </row>
    <row r="117" ht="18" customHeight="1" spans="1:36">
      <c r="A117" s="103"/>
      <c r="B117" s="118">
        <v>2013105</v>
      </c>
      <c r="C117" s="118" t="s">
        <v>257</v>
      </c>
      <c r="D117" s="180">
        <f>E117+F117+W117</f>
        <v>197.4</v>
      </c>
      <c r="E117" s="180"/>
      <c r="F117" s="180">
        <f>G117+N117</f>
        <v>197.4</v>
      </c>
      <c r="G117" s="180">
        <f>H117+L117</f>
        <v>0</v>
      </c>
      <c r="H117" s="180">
        <f>SUM(I117:K117)</f>
        <v>0</v>
      </c>
      <c r="I117" s="180"/>
      <c r="J117" s="180"/>
      <c r="K117" s="180"/>
      <c r="L117" s="180"/>
      <c r="M117" s="183"/>
      <c r="N117" s="180">
        <v>197.4</v>
      </c>
      <c r="O117" s="180">
        <v>163</v>
      </c>
      <c r="P117" s="180"/>
      <c r="Q117" s="180"/>
      <c r="R117" s="180"/>
      <c r="S117" s="180"/>
      <c r="T117" s="180"/>
      <c r="U117" s="180"/>
      <c r="V117" s="180"/>
      <c r="W117" s="180"/>
      <c r="X117" s="189"/>
      <c r="Y117" s="189"/>
      <c r="Z117" s="200">
        <f>IF(AG117&gt;0,E117+N117,0)</f>
        <v>0</v>
      </c>
      <c r="AA117" s="198">
        <f t="shared" si="46"/>
        <v>0</v>
      </c>
      <c r="AB117" s="199">
        <f>Z117-AG117</f>
        <v>0</v>
      </c>
      <c r="AC117" s="198">
        <f>IF(AG117=0,0,IF(AB117&lt;0,"负增长",AB117/AG117))</f>
        <v>0</v>
      </c>
      <c r="AD117" s="198">
        <f>AA117-AH117</f>
        <v>0</v>
      </c>
      <c r="AG117" s="161">
        <f>AE117+AF117</f>
        <v>0</v>
      </c>
      <c r="AH117" s="198">
        <f t="shared" si="47"/>
        <v>0</v>
      </c>
      <c r="AJ117" s="200">
        <f t="shared" si="52"/>
        <v>0</v>
      </c>
    </row>
    <row r="118" ht="28.5" customHeight="1" spans="1:36">
      <c r="A118" s="103"/>
      <c r="B118" s="118">
        <v>2013199</v>
      </c>
      <c r="C118" s="119" t="s">
        <v>258</v>
      </c>
      <c r="D118" s="180">
        <f>E118+F118+W118</f>
        <v>1380</v>
      </c>
      <c r="E118" s="180"/>
      <c r="F118" s="180">
        <f>G118+N118</f>
        <v>1380</v>
      </c>
      <c r="G118" s="180">
        <f>H118+L118</f>
        <v>0</v>
      </c>
      <c r="H118" s="180">
        <f>SUM(I118:K118)</f>
        <v>0</v>
      </c>
      <c r="I118" s="180"/>
      <c r="J118" s="180"/>
      <c r="K118" s="180"/>
      <c r="L118" s="180"/>
      <c r="M118" s="183"/>
      <c r="N118" s="180">
        <v>1380</v>
      </c>
      <c r="O118" s="180"/>
      <c r="P118" s="180"/>
      <c r="Q118" s="180"/>
      <c r="R118" s="180"/>
      <c r="S118" s="180"/>
      <c r="T118" s="180"/>
      <c r="U118" s="180"/>
      <c r="V118" s="180"/>
      <c r="W118" s="180"/>
      <c r="X118" s="189"/>
      <c r="Y118" s="189"/>
      <c r="Z118" s="200">
        <f>IF(AG118&gt;0,E118+N118,0)</f>
        <v>0</v>
      </c>
      <c r="AA118" s="198">
        <f t="shared" si="46"/>
        <v>0</v>
      </c>
      <c r="AB118" s="199">
        <f>Z118-AG118</f>
        <v>0</v>
      </c>
      <c r="AC118" s="198">
        <f>IF(AG118=0,0,IF(AB118&lt;0,"负增长",AB118/AG118))</f>
        <v>0</v>
      </c>
      <c r="AD118" s="198">
        <f>AA118-AH118</f>
        <v>0</v>
      </c>
      <c r="AG118" s="161">
        <f>AE118+AF118</f>
        <v>0</v>
      </c>
      <c r="AH118" s="198">
        <f t="shared" si="47"/>
        <v>0</v>
      </c>
      <c r="AJ118" s="200">
        <f t="shared" si="52"/>
        <v>0</v>
      </c>
    </row>
    <row r="119" ht="18" customHeight="1" spans="1:36">
      <c r="A119" s="103">
        <v>1</v>
      </c>
      <c r="B119" s="115">
        <v>2013200</v>
      </c>
      <c r="C119" s="115" t="s">
        <v>259</v>
      </c>
      <c r="D119" s="180">
        <f t="shared" ref="D119:V119" si="76">SUM(D120:D122)</f>
        <v>483.1</v>
      </c>
      <c r="E119" s="180">
        <f t="shared" si="76"/>
        <v>239.1</v>
      </c>
      <c r="F119" s="180">
        <f t="shared" si="76"/>
        <v>244</v>
      </c>
      <c r="G119" s="180">
        <f t="shared" si="76"/>
        <v>0</v>
      </c>
      <c r="H119" s="180">
        <f t="shared" si="76"/>
        <v>0</v>
      </c>
      <c r="I119" s="180">
        <f t="shared" si="76"/>
        <v>0</v>
      </c>
      <c r="J119" s="180">
        <f t="shared" si="76"/>
        <v>0</v>
      </c>
      <c r="K119" s="180">
        <f t="shared" si="76"/>
        <v>0</v>
      </c>
      <c r="L119" s="180">
        <f t="shared" si="76"/>
        <v>0</v>
      </c>
      <c r="M119" s="180">
        <f t="shared" si="76"/>
        <v>0</v>
      </c>
      <c r="N119" s="180">
        <f t="shared" si="76"/>
        <v>244</v>
      </c>
      <c r="O119" s="180">
        <f t="shared" si="76"/>
        <v>224</v>
      </c>
      <c r="P119" s="180">
        <f t="shared" si="76"/>
        <v>0</v>
      </c>
      <c r="Q119" s="180">
        <f t="shared" si="76"/>
        <v>0</v>
      </c>
      <c r="R119" s="180">
        <f t="shared" si="76"/>
        <v>0</v>
      </c>
      <c r="S119" s="180">
        <f t="shared" si="76"/>
        <v>0</v>
      </c>
      <c r="T119" s="180">
        <f t="shared" si="76"/>
        <v>0</v>
      </c>
      <c r="U119" s="180">
        <f t="shared" si="76"/>
        <v>0</v>
      </c>
      <c r="V119" s="180">
        <f t="shared" si="76"/>
        <v>0</v>
      </c>
      <c r="W119" s="180"/>
      <c r="X119" s="189"/>
      <c r="Y119" s="189"/>
      <c r="Z119" s="200">
        <f>IF(AG119&gt;0,E119+N119,0)</f>
        <v>0</v>
      </c>
      <c r="AA119" s="198">
        <f t="shared" si="46"/>
        <v>0</v>
      </c>
      <c r="AB119" s="199">
        <f>Z119-AG119</f>
        <v>0</v>
      </c>
      <c r="AC119" s="198">
        <f>IF(AG119=0,0,IF(AB119&lt;0,"负增长",AB119/AG119))</f>
        <v>0</v>
      </c>
      <c r="AD119" s="198">
        <f>AA119-AH119</f>
        <v>0</v>
      </c>
      <c r="AG119" s="161">
        <f>AE119+AF119</f>
        <v>0</v>
      </c>
      <c r="AH119" s="198">
        <f t="shared" si="47"/>
        <v>0</v>
      </c>
      <c r="AJ119" s="200">
        <f t="shared" si="52"/>
        <v>0</v>
      </c>
    </row>
    <row r="120" ht="18" customHeight="1" spans="1:36">
      <c r="A120" s="103"/>
      <c r="B120" s="118">
        <v>2013201</v>
      </c>
      <c r="C120" s="118" t="s">
        <v>176</v>
      </c>
      <c r="D120" s="180">
        <f>E120+F120+W120</f>
        <v>239.1</v>
      </c>
      <c r="E120" s="180">
        <v>239.1</v>
      </c>
      <c r="F120" s="180">
        <f>G120+N120</f>
        <v>0</v>
      </c>
      <c r="G120" s="180">
        <f>H120+L120</f>
        <v>0</v>
      </c>
      <c r="H120" s="180">
        <f>SUM(I120:K120)</f>
        <v>0</v>
      </c>
      <c r="I120" s="180"/>
      <c r="J120" s="180"/>
      <c r="K120" s="180"/>
      <c r="L120" s="180"/>
      <c r="M120" s="183"/>
      <c r="N120" s="180">
        <f>SUM(O120:V120)</f>
        <v>0</v>
      </c>
      <c r="O120" s="180"/>
      <c r="P120" s="180"/>
      <c r="Q120" s="180"/>
      <c r="R120" s="180"/>
      <c r="S120" s="180"/>
      <c r="T120" s="180"/>
      <c r="U120" s="180"/>
      <c r="V120" s="180"/>
      <c r="W120" s="180"/>
      <c r="X120" s="189"/>
      <c r="Y120" s="189"/>
      <c r="Z120" s="200">
        <f>IF(AG120&gt;0,E120+N120,0)</f>
        <v>0</v>
      </c>
      <c r="AA120" s="198">
        <f t="shared" si="46"/>
        <v>0</v>
      </c>
      <c r="AB120" s="199">
        <f>Z120-AG120</f>
        <v>0</v>
      </c>
      <c r="AC120" s="198">
        <f>IF(AG120=0,0,IF(AB120&lt;0,"负增长",AB120/AG120))</f>
        <v>0</v>
      </c>
      <c r="AD120" s="198">
        <f>AA120-AH120</f>
        <v>0</v>
      </c>
      <c r="AG120" s="161">
        <f>AE120+AF120</f>
        <v>0</v>
      </c>
      <c r="AH120" s="198">
        <f t="shared" si="47"/>
        <v>0</v>
      </c>
      <c r="AJ120" s="200">
        <f t="shared" si="52"/>
        <v>0</v>
      </c>
    </row>
    <row r="121" ht="18" customHeight="1" spans="1:36">
      <c r="A121" s="103"/>
      <c r="B121" s="118">
        <v>2013202</v>
      </c>
      <c r="C121" s="118" t="s">
        <v>178</v>
      </c>
      <c r="D121" s="180">
        <f>E121+F121+W121</f>
        <v>244</v>
      </c>
      <c r="E121" s="180"/>
      <c r="F121" s="180">
        <f>G121+N121</f>
        <v>244</v>
      </c>
      <c r="G121" s="180">
        <f>H121+L121</f>
        <v>0</v>
      </c>
      <c r="H121" s="180">
        <f>SUM(I121:K121)</f>
        <v>0</v>
      </c>
      <c r="I121" s="180"/>
      <c r="J121" s="180"/>
      <c r="K121" s="180"/>
      <c r="L121" s="180"/>
      <c r="M121" s="183"/>
      <c r="N121" s="180">
        <v>244</v>
      </c>
      <c r="O121" s="180">
        <v>224</v>
      </c>
      <c r="P121" s="180"/>
      <c r="Q121" s="180"/>
      <c r="R121" s="180"/>
      <c r="S121" s="180"/>
      <c r="T121" s="180"/>
      <c r="U121" s="180"/>
      <c r="V121" s="180"/>
      <c r="W121" s="180"/>
      <c r="X121" s="189"/>
      <c r="Y121" s="189"/>
      <c r="Z121" s="200"/>
      <c r="AA121" s="198">
        <f t="shared" si="46"/>
        <v>0</v>
      </c>
      <c r="AB121" s="199"/>
      <c r="AC121" s="198"/>
      <c r="AD121" s="198"/>
      <c r="AG121" s="161"/>
      <c r="AH121" s="198">
        <f t="shared" si="47"/>
        <v>0</v>
      </c>
      <c r="AJ121" s="200">
        <f t="shared" si="52"/>
        <v>0</v>
      </c>
    </row>
    <row r="122" ht="18" customHeight="1" spans="1:36">
      <c r="A122" s="103"/>
      <c r="B122" s="118">
        <v>2013299</v>
      </c>
      <c r="C122" s="118" t="s">
        <v>260</v>
      </c>
      <c r="D122" s="180">
        <f>E122+F122+W122</f>
        <v>0</v>
      </c>
      <c r="E122" s="180"/>
      <c r="F122" s="180">
        <f>G122+N122</f>
        <v>0</v>
      </c>
      <c r="G122" s="180">
        <f>H122+L122</f>
        <v>0</v>
      </c>
      <c r="H122" s="180">
        <f>SUM(I122:K122)</f>
        <v>0</v>
      </c>
      <c r="I122" s="180"/>
      <c r="J122" s="180"/>
      <c r="K122" s="180"/>
      <c r="L122" s="180"/>
      <c r="M122" s="183"/>
      <c r="N122" s="180">
        <f>SUM(O122:V122)</f>
        <v>0</v>
      </c>
      <c r="O122" s="180"/>
      <c r="P122" s="180"/>
      <c r="Q122" s="180"/>
      <c r="R122" s="180"/>
      <c r="S122" s="180"/>
      <c r="T122" s="180"/>
      <c r="U122" s="180"/>
      <c r="V122" s="180"/>
      <c r="W122" s="180"/>
      <c r="X122" s="189"/>
      <c r="Y122" s="189"/>
      <c r="Z122" s="200">
        <f>IF(AG122&gt;0,E122+N122,0)</f>
        <v>0</v>
      </c>
      <c r="AA122" s="198">
        <f t="shared" si="46"/>
        <v>0</v>
      </c>
      <c r="AB122" s="199">
        <f>Z122-AG122</f>
        <v>0</v>
      </c>
      <c r="AC122" s="198">
        <f>IF(AG122=0,0,IF(AB122&lt;0,"负增长",AB122/AG122))</f>
        <v>0</v>
      </c>
      <c r="AD122" s="198">
        <f>AA122-AH122</f>
        <v>0</v>
      </c>
      <c r="AG122" s="161">
        <f>AE122+AF122</f>
        <v>0</v>
      </c>
      <c r="AH122" s="198">
        <f t="shared" si="47"/>
        <v>0</v>
      </c>
      <c r="AJ122" s="200">
        <f t="shared" si="52"/>
        <v>0</v>
      </c>
    </row>
    <row r="123" ht="18" customHeight="1" spans="1:36">
      <c r="A123" s="103">
        <v>1</v>
      </c>
      <c r="B123" s="115">
        <v>2013300</v>
      </c>
      <c r="C123" s="115" t="s">
        <v>261</v>
      </c>
      <c r="D123" s="180">
        <f t="shared" ref="D123:V123" si="77">SUM(D124:D126)</f>
        <v>215.9</v>
      </c>
      <c r="E123" s="180">
        <f t="shared" si="77"/>
        <v>177.9</v>
      </c>
      <c r="F123" s="180">
        <f t="shared" si="77"/>
        <v>38</v>
      </c>
      <c r="G123" s="180">
        <f t="shared" si="77"/>
        <v>0</v>
      </c>
      <c r="H123" s="180">
        <f t="shared" si="77"/>
        <v>0</v>
      </c>
      <c r="I123" s="180">
        <f t="shared" si="77"/>
        <v>0</v>
      </c>
      <c r="J123" s="180">
        <f t="shared" si="77"/>
        <v>0</v>
      </c>
      <c r="K123" s="180">
        <f t="shared" si="77"/>
        <v>0</v>
      </c>
      <c r="L123" s="180">
        <f t="shared" si="77"/>
        <v>0</v>
      </c>
      <c r="M123" s="180">
        <f t="shared" si="77"/>
        <v>0</v>
      </c>
      <c r="N123" s="180">
        <f t="shared" si="77"/>
        <v>38</v>
      </c>
      <c r="O123" s="180">
        <f t="shared" si="77"/>
        <v>18</v>
      </c>
      <c r="P123" s="180">
        <f t="shared" si="77"/>
        <v>0</v>
      </c>
      <c r="Q123" s="180">
        <f t="shared" si="77"/>
        <v>0</v>
      </c>
      <c r="R123" s="180">
        <f t="shared" si="77"/>
        <v>0</v>
      </c>
      <c r="S123" s="180">
        <f t="shared" si="77"/>
        <v>0</v>
      </c>
      <c r="T123" s="180">
        <f t="shared" si="77"/>
        <v>0</v>
      </c>
      <c r="U123" s="180">
        <f t="shared" si="77"/>
        <v>0</v>
      </c>
      <c r="V123" s="180">
        <f t="shared" si="77"/>
        <v>0</v>
      </c>
      <c r="W123" s="180"/>
      <c r="X123" s="189"/>
      <c r="Y123" s="189"/>
      <c r="Z123" s="200">
        <f>IF(AG123&gt;0,E123+N123,0)</f>
        <v>0</v>
      </c>
      <c r="AA123" s="198">
        <f t="shared" si="46"/>
        <v>0</v>
      </c>
      <c r="AB123" s="199">
        <f>Z123-AG123</f>
        <v>0</v>
      </c>
      <c r="AC123" s="198">
        <f>IF(AG123=0,0,IF(AB123&lt;0,"负增长",AB123/AG123))</f>
        <v>0</v>
      </c>
      <c r="AD123" s="198">
        <f>AA123-AH123</f>
        <v>0</v>
      </c>
      <c r="AG123" s="161">
        <f>AE123+AF123</f>
        <v>0</v>
      </c>
      <c r="AH123" s="198">
        <f t="shared" si="47"/>
        <v>0</v>
      </c>
      <c r="AJ123" s="200">
        <f t="shared" si="52"/>
        <v>0</v>
      </c>
    </row>
    <row r="124" ht="18" customHeight="1" spans="1:36">
      <c r="A124" s="103"/>
      <c r="B124" s="118">
        <v>2013301</v>
      </c>
      <c r="C124" s="118" t="s">
        <v>176</v>
      </c>
      <c r="D124" s="180">
        <f>E124+F124+W124</f>
        <v>177.9</v>
      </c>
      <c r="E124" s="180">
        <v>177.9</v>
      </c>
      <c r="F124" s="180">
        <f>G124+N124</f>
        <v>0</v>
      </c>
      <c r="G124" s="180">
        <f>H124+L124</f>
        <v>0</v>
      </c>
      <c r="H124" s="180">
        <f>SUM(I124:K124)</f>
        <v>0</v>
      </c>
      <c r="I124" s="180"/>
      <c r="J124" s="180"/>
      <c r="K124" s="180"/>
      <c r="L124" s="180"/>
      <c r="M124" s="183"/>
      <c r="N124" s="180">
        <f>SUM(O124:V124)</f>
        <v>0</v>
      </c>
      <c r="O124" s="180"/>
      <c r="P124" s="180"/>
      <c r="Q124" s="180"/>
      <c r="R124" s="180"/>
      <c r="S124" s="180"/>
      <c r="T124" s="180"/>
      <c r="U124" s="180"/>
      <c r="V124" s="180"/>
      <c r="W124" s="180"/>
      <c r="X124" s="189"/>
      <c r="Y124" s="189"/>
      <c r="Z124" s="200">
        <f>IF(AG124&gt;0,E124+N124,0)</f>
        <v>0</v>
      </c>
      <c r="AA124" s="198">
        <f t="shared" si="46"/>
        <v>0</v>
      </c>
      <c r="AB124" s="199">
        <f>Z124-AG124</f>
        <v>0</v>
      </c>
      <c r="AC124" s="198">
        <f>IF(AG124=0,0,IF(AB124&lt;0,"负增长",AB124/AG124))</f>
        <v>0</v>
      </c>
      <c r="AD124" s="198">
        <f>AA124-AH124</f>
        <v>0</v>
      </c>
      <c r="AG124" s="161">
        <f>AE124+AF124</f>
        <v>0</v>
      </c>
      <c r="AH124" s="198">
        <f t="shared" si="47"/>
        <v>0</v>
      </c>
      <c r="AJ124" s="200">
        <f t="shared" si="52"/>
        <v>0</v>
      </c>
    </row>
    <row r="125" ht="18" customHeight="1" spans="1:36">
      <c r="A125" s="103"/>
      <c r="B125" s="118">
        <v>2013302</v>
      </c>
      <c r="C125" s="118" t="s">
        <v>178</v>
      </c>
      <c r="D125" s="180">
        <f>E125+F125+W125</f>
        <v>38</v>
      </c>
      <c r="E125" s="180"/>
      <c r="F125" s="180">
        <f>G125+N125</f>
        <v>38</v>
      </c>
      <c r="G125" s="180">
        <f>H125+L125</f>
        <v>0</v>
      </c>
      <c r="H125" s="180">
        <f>SUM(I125:K125)</f>
        <v>0</v>
      </c>
      <c r="I125" s="180"/>
      <c r="J125" s="180"/>
      <c r="K125" s="180"/>
      <c r="L125" s="180"/>
      <c r="M125" s="183"/>
      <c r="N125" s="180">
        <v>38</v>
      </c>
      <c r="O125" s="180">
        <v>18</v>
      </c>
      <c r="P125" s="180"/>
      <c r="Q125" s="180"/>
      <c r="R125" s="180"/>
      <c r="S125" s="180"/>
      <c r="T125" s="180"/>
      <c r="U125" s="180"/>
      <c r="V125" s="180"/>
      <c r="W125" s="180"/>
      <c r="X125" s="189"/>
      <c r="Y125" s="189"/>
      <c r="Z125" s="200"/>
      <c r="AA125" s="198">
        <f t="shared" si="46"/>
        <v>0</v>
      </c>
      <c r="AB125" s="199"/>
      <c r="AC125" s="198"/>
      <c r="AD125" s="198"/>
      <c r="AG125" s="161"/>
      <c r="AH125" s="198">
        <f t="shared" si="47"/>
        <v>0</v>
      </c>
      <c r="AJ125" s="200">
        <f t="shared" si="52"/>
        <v>0</v>
      </c>
    </row>
    <row r="126" ht="18" customHeight="1" spans="1:36">
      <c r="A126" s="103"/>
      <c r="B126" s="118">
        <v>2013399</v>
      </c>
      <c r="C126" s="118" t="s">
        <v>262</v>
      </c>
      <c r="D126" s="180">
        <f>E126+F126+W126</f>
        <v>0</v>
      </c>
      <c r="E126" s="180"/>
      <c r="F126" s="180">
        <f>G126+N126</f>
        <v>0</v>
      </c>
      <c r="G126" s="180">
        <f>H126+L126</f>
        <v>0</v>
      </c>
      <c r="H126" s="180">
        <f>SUM(I126:K126)</f>
        <v>0</v>
      </c>
      <c r="I126" s="180"/>
      <c r="J126" s="180"/>
      <c r="K126" s="180"/>
      <c r="L126" s="180"/>
      <c r="M126" s="183"/>
      <c r="N126" s="180">
        <f>SUM(O126:V126)</f>
        <v>0</v>
      </c>
      <c r="O126" s="180"/>
      <c r="P126" s="180"/>
      <c r="Q126" s="180"/>
      <c r="R126" s="180"/>
      <c r="S126" s="180"/>
      <c r="T126" s="180"/>
      <c r="U126" s="180"/>
      <c r="V126" s="180"/>
      <c r="W126" s="180"/>
      <c r="X126" s="189"/>
      <c r="Y126" s="189"/>
      <c r="Z126" s="200">
        <f>IF(AG126&gt;0,E126+N126,0)</f>
        <v>0</v>
      </c>
      <c r="AA126" s="198">
        <f t="shared" si="46"/>
        <v>0</v>
      </c>
      <c r="AB126" s="199">
        <f>Z126-AG126</f>
        <v>0</v>
      </c>
      <c r="AC126" s="198">
        <f>IF(AG126=0,0,IF(AB126&lt;0,"负增长",AB126/AG126))</f>
        <v>0</v>
      </c>
      <c r="AD126" s="198">
        <f>AA126-AH126</f>
        <v>0</v>
      </c>
      <c r="AG126" s="161">
        <f>AE126+AF126</f>
        <v>0</v>
      </c>
      <c r="AH126" s="198">
        <f t="shared" si="47"/>
        <v>0</v>
      </c>
      <c r="AJ126" s="200">
        <f t="shared" si="52"/>
        <v>0</v>
      </c>
    </row>
    <row r="127" ht="18" customHeight="1" spans="1:36">
      <c r="A127" s="103">
        <v>1</v>
      </c>
      <c r="B127" s="115">
        <v>2013400</v>
      </c>
      <c r="C127" s="115" t="s">
        <v>263</v>
      </c>
      <c r="D127" s="180">
        <f t="shared" ref="D127:V127" si="78">SUM(D128:D130)</f>
        <v>144.9</v>
      </c>
      <c r="E127" s="180">
        <f t="shared" si="78"/>
        <v>144.9</v>
      </c>
      <c r="F127" s="180">
        <f t="shared" si="78"/>
        <v>0</v>
      </c>
      <c r="G127" s="180">
        <f t="shared" si="78"/>
        <v>0</v>
      </c>
      <c r="H127" s="180">
        <f t="shared" si="78"/>
        <v>0</v>
      </c>
      <c r="I127" s="180">
        <f t="shared" si="78"/>
        <v>0</v>
      </c>
      <c r="J127" s="180">
        <f t="shared" si="78"/>
        <v>0</v>
      </c>
      <c r="K127" s="180">
        <f t="shared" si="78"/>
        <v>0</v>
      </c>
      <c r="L127" s="180">
        <f t="shared" si="78"/>
        <v>0</v>
      </c>
      <c r="M127" s="180">
        <f t="shared" si="78"/>
        <v>0</v>
      </c>
      <c r="N127" s="180">
        <f t="shared" si="78"/>
        <v>0</v>
      </c>
      <c r="O127" s="180">
        <f t="shared" si="78"/>
        <v>0</v>
      </c>
      <c r="P127" s="180">
        <f t="shared" si="78"/>
        <v>0</v>
      </c>
      <c r="Q127" s="180">
        <f t="shared" si="78"/>
        <v>0</v>
      </c>
      <c r="R127" s="180">
        <f t="shared" si="78"/>
        <v>0</v>
      </c>
      <c r="S127" s="180">
        <f t="shared" si="78"/>
        <v>0</v>
      </c>
      <c r="T127" s="180">
        <f t="shared" si="78"/>
        <v>0</v>
      </c>
      <c r="U127" s="180">
        <f t="shared" si="78"/>
        <v>0</v>
      </c>
      <c r="V127" s="180">
        <f t="shared" si="78"/>
        <v>0</v>
      </c>
      <c r="W127" s="180"/>
      <c r="X127" s="189"/>
      <c r="Y127" s="189"/>
      <c r="Z127" s="200">
        <f>IF(AG127&gt;0,E127+N127,0)</f>
        <v>0</v>
      </c>
      <c r="AA127" s="198">
        <f t="shared" si="46"/>
        <v>0</v>
      </c>
      <c r="AB127" s="199">
        <f>Z127-AG127</f>
        <v>0</v>
      </c>
      <c r="AC127" s="198">
        <f>IF(AG127=0,0,IF(AB127&lt;0,"负增长",AB127/AG127))</f>
        <v>0</v>
      </c>
      <c r="AD127" s="198">
        <f>AA127-AH127</f>
        <v>0</v>
      </c>
      <c r="AG127" s="161">
        <f>AE127+AF127</f>
        <v>0</v>
      </c>
      <c r="AH127" s="198">
        <f t="shared" si="47"/>
        <v>0</v>
      </c>
      <c r="AJ127" s="200">
        <f t="shared" si="52"/>
        <v>0</v>
      </c>
    </row>
    <row r="128" ht="18" customHeight="1" spans="1:36">
      <c r="A128" s="103"/>
      <c r="B128" s="118">
        <v>2013401</v>
      </c>
      <c r="C128" s="118" t="s">
        <v>176</v>
      </c>
      <c r="D128" s="180">
        <f>E128+F128+W128</f>
        <v>144.9</v>
      </c>
      <c r="E128" s="180">
        <v>144.9</v>
      </c>
      <c r="F128" s="180">
        <f>G128+N128</f>
        <v>0</v>
      </c>
      <c r="G128" s="180">
        <f>H128+L128</f>
        <v>0</v>
      </c>
      <c r="H128" s="180">
        <f>SUM(I128:K128)</f>
        <v>0</v>
      </c>
      <c r="I128" s="180"/>
      <c r="J128" s="180"/>
      <c r="K128" s="180"/>
      <c r="L128" s="180"/>
      <c r="M128" s="183"/>
      <c r="N128" s="180">
        <f>SUM(O128:V128)</f>
        <v>0</v>
      </c>
      <c r="O128" s="180"/>
      <c r="P128" s="180"/>
      <c r="Q128" s="180"/>
      <c r="R128" s="180"/>
      <c r="S128" s="180"/>
      <c r="T128" s="180"/>
      <c r="U128" s="180"/>
      <c r="V128" s="180"/>
      <c r="W128" s="180"/>
      <c r="X128" s="189"/>
      <c r="Y128" s="189"/>
      <c r="Z128" s="200">
        <f>IF(AG128&gt;0,E128+N128,0)</f>
        <v>0</v>
      </c>
      <c r="AA128" s="198">
        <f t="shared" si="46"/>
        <v>0</v>
      </c>
      <c r="AB128" s="199">
        <f>Z128-AG128</f>
        <v>0</v>
      </c>
      <c r="AC128" s="198">
        <f>IF(AG128=0,0,IF(AB128&lt;0,"负增长",AB128/AG128))</f>
        <v>0</v>
      </c>
      <c r="AD128" s="198">
        <f>AA128-AH128</f>
        <v>0</v>
      </c>
      <c r="AG128" s="161">
        <f>AE128+AF128</f>
        <v>0</v>
      </c>
      <c r="AH128" s="198">
        <f t="shared" si="47"/>
        <v>0</v>
      </c>
      <c r="AJ128" s="200">
        <f t="shared" si="52"/>
        <v>0</v>
      </c>
    </row>
    <row r="129" ht="18" customHeight="1" spans="1:36">
      <c r="A129" s="103"/>
      <c r="B129" s="118">
        <v>2012402</v>
      </c>
      <c r="C129" s="118" t="s">
        <v>178</v>
      </c>
      <c r="D129" s="180">
        <f>E129+F129+W129</f>
        <v>0</v>
      </c>
      <c r="E129" s="180"/>
      <c r="F129" s="180">
        <f>G129+N129</f>
        <v>0</v>
      </c>
      <c r="G129" s="180">
        <f>H129+L129</f>
        <v>0</v>
      </c>
      <c r="H129" s="180">
        <f>SUM(I129:K129)</f>
        <v>0</v>
      </c>
      <c r="I129" s="180"/>
      <c r="J129" s="180"/>
      <c r="K129" s="180"/>
      <c r="L129" s="180"/>
      <c r="M129" s="183"/>
      <c r="N129" s="180">
        <f>SUM(O129:V129)</f>
        <v>0</v>
      </c>
      <c r="O129" s="180"/>
      <c r="P129" s="180"/>
      <c r="Q129" s="180"/>
      <c r="R129" s="180"/>
      <c r="S129" s="180"/>
      <c r="T129" s="180"/>
      <c r="U129" s="180"/>
      <c r="V129" s="180"/>
      <c r="W129" s="180"/>
      <c r="X129" s="189"/>
      <c r="Y129" s="189"/>
      <c r="Z129" s="200"/>
      <c r="AA129" s="198">
        <f t="shared" si="46"/>
        <v>0</v>
      </c>
      <c r="AB129" s="199"/>
      <c r="AC129" s="198"/>
      <c r="AD129" s="198"/>
      <c r="AG129" s="161"/>
      <c r="AH129" s="198">
        <f t="shared" si="47"/>
        <v>0</v>
      </c>
      <c r="AJ129" s="200">
        <f t="shared" si="52"/>
        <v>0</v>
      </c>
    </row>
    <row r="130" ht="18" customHeight="1" spans="1:36">
      <c r="A130" s="103"/>
      <c r="B130" s="118">
        <v>2013499</v>
      </c>
      <c r="C130" s="118" t="s">
        <v>264</v>
      </c>
      <c r="D130" s="180">
        <f>E130+F130+W130</f>
        <v>0</v>
      </c>
      <c r="E130" s="180"/>
      <c r="F130" s="180">
        <f>G130+N130</f>
        <v>0</v>
      </c>
      <c r="G130" s="180">
        <f>H130+L130</f>
        <v>0</v>
      </c>
      <c r="H130" s="180">
        <f>SUM(I130:K130)</f>
        <v>0</v>
      </c>
      <c r="I130" s="180"/>
      <c r="J130" s="180"/>
      <c r="K130" s="180"/>
      <c r="L130" s="180"/>
      <c r="M130" s="183"/>
      <c r="N130" s="180">
        <f>SUM(O130:V130)</f>
        <v>0</v>
      </c>
      <c r="O130" s="180"/>
      <c r="P130" s="180"/>
      <c r="Q130" s="180"/>
      <c r="R130" s="180"/>
      <c r="S130" s="180"/>
      <c r="T130" s="180"/>
      <c r="U130" s="180"/>
      <c r="V130" s="180"/>
      <c r="W130" s="180"/>
      <c r="X130" s="189"/>
      <c r="Y130" s="189"/>
      <c r="Z130" s="200">
        <f t="shared" ref="Z130:Z135" si="79">IF(AG130&gt;0,E130+N130,0)</f>
        <v>0</v>
      </c>
      <c r="AA130" s="198">
        <f t="shared" si="46"/>
        <v>0</v>
      </c>
      <c r="AB130" s="199">
        <f t="shared" ref="AB130:AB135" si="80">Z130-AG130</f>
        <v>0</v>
      </c>
      <c r="AC130" s="198">
        <f t="shared" ref="AC130:AC135" si="81">IF(AG130=0,0,IF(AB130&lt;0,"负增长",AB130/AG130))</f>
        <v>0</v>
      </c>
      <c r="AD130" s="198">
        <f t="shared" ref="AD130:AD135" si="82">AA130-AH130</f>
        <v>0</v>
      </c>
      <c r="AG130" s="161">
        <f t="shared" ref="AG130:AG135" si="83">AE130+AF130</f>
        <v>0</v>
      </c>
      <c r="AH130" s="198">
        <f t="shared" si="47"/>
        <v>0</v>
      </c>
      <c r="AJ130" s="200">
        <f t="shared" si="52"/>
        <v>0</v>
      </c>
    </row>
    <row r="131" ht="18" customHeight="1" spans="1:36">
      <c r="A131" s="103">
        <v>1</v>
      </c>
      <c r="B131" s="115">
        <v>2013600</v>
      </c>
      <c r="C131" s="115" t="s">
        <v>265</v>
      </c>
      <c r="D131" s="180">
        <f t="shared" ref="D131:V131" si="84">D132+SUM(D136:D138)</f>
        <v>607.1</v>
      </c>
      <c r="E131" s="180">
        <f t="shared" si="84"/>
        <v>232.1</v>
      </c>
      <c r="F131" s="180">
        <f t="shared" si="84"/>
        <v>375</v>
      </c>
      <c r="G131" s="180">
        <f t="shared" si="84"/>
        <v>0</v>
      </c>
      <c r="H131" s="180">
        <f t="shared" si="84"/>
        <v>0</v>
      </c>
      <c r="I131" s="180">
        <f t="shared" si="84"/>
        <v>0</v>
      </c>
      <c r="J131" s="180">
        <f t="shared" si="84"/>
        <v>0</v>
      </c>
      <c r="K131" s="180">
        <f t="shared" si="84"/>
        <v>0</v>
      </c>
      <c r="L131" s="180">
        <f t="shared" si="84"/>
        <v>0</v>
      </c>
      <c r="M131" s="180">
        <f t="shared" si="84"/>
        <v>0</v>
      </c>
      <c r="N131" s="180">
        <f t="shared" si="84"/>
        <v>375</v>
      </c>
      <c r="O131" s="180">
        <f t="shared" si="84"/>
        <v>325</v>
      </c>
      <c r="P131" s="180">
        <f t="shared" si="84"/>
        <v>0</v>
      </c>
      <c r="Q131" s="180">
        <f t="shared" si="84"/>
        <v>0</v>
      </c>
      <c r="R131" s="180">
        <f t="shared" si="84"/>
        <v>0</v>
      </c>
      <c r="S131" s="180">
        <f t="shared" si="84"/>
        <v>0</v>
      </c>
      <c r="T131" s="180">
        <f t="shared" si="84"/>
        <v>0</v>
      </c>
      <c r="U131" s="180">
        <f t="shared" si="84"/>
        <v>0</v>
      </c>
      <c r="V131" s="180">
        <f t="shared" si="84"/>
        <v>0</v>
      </c>
      <c r="W131" s="180"/>
      <c r="X131" s="189"/>
      <c r="Y131" s="189"/>
      <c r="Z131" s="200">
        <f t="shared" si="79"/>
        <v>0</v>
      </c>
      <c r="AA131" s="198">
        <f t="shared" si="46"/>
        <v>0</v>
      </c>
      <c r="AB131" s="199">
        <f t="shared" si="80"/>
        <v>0</v>
      </c>
      <c r="AC131" s="198">
        <f t="shared" si="81"/>
        <v>0</v>
      </c>
      <c r="AD131" s="198">
        <f t="shared" si="82"/>
        <v>0</v>
      </c>
      <c r="AG131" s="161">
        <f t="shared" si="83"/>
        <v>0</v>
      </c>
      <c r="AH131" s="198">
        <f t="shared" si="47"/>
        <v>0</v>
      </c>
      <c r="AJ131" s="200">
        <f t="shared" si="52"/>
        <v>0</v>
      </c>
    </row>
    <row r="132" ht="18" customHeight="1" spans="1:36">
      <c r="A132" s="103">
        <v>1</v>
      </c>
      <c r="B132" s="118">
        <v>2013601</v>
      </c>
      <c r="C132" s="118" t="s">
        <v>176</v>
      </c>
      <c r="D132" s="180">
        <f t="shared" ref="D132:V132" si="85">SUM(D133:D135)</f>
        <v>232.1</v>
      </c>
      <c r="E132" s="180">
        <f t="shared" si="85"/>
        <v>232.1</v>
      </c>
      <c r="F132" s="180">
        <f t="shared" si="85"/>
        <v>0</v>
      </c>
      <c r="G132" s="180">
        <f t="shared" si="85"/>
        <v>0</v>
      </c>
      <c r="H132" s="180">
        <f t="shared" si="85"/>
        <v>0</v>
      </c>
      <c r="I132" s="180">
        <f t="shared" si="85"/>
        <v>0</v>
      </c>
      <c r="J132" s="180">
        <f t="shared" si="85"/>
        <v>0</v>
      </c>
      <c r="K132" s="180">
        <f t="shared" si="85"/>
        <v>0</v>
      </c>
      <c r="L132" s="180">
        <f t="shared" si="85"/>
        <v>0</v>
      </c>
      <c r="M132" s="180">
        <f t="shared" si="85"/>
        <v>0</v>
      </c>
      <c r="N132" s="180">
        <f t="shared" si="85"/>
        <v>0</v>
      </c>
      <c r="O132" s="180">
        <f t="shared" si="85"/>
        <v>0</v>
      </c>
      <c r="P132" s="180">
        <f t="shared" si="85"/>
        <v>0</v>
      </c>
      <c r="Q132" s="180">
        <f t="shared" si="85"/>
        <v>0</v>
      </c>
      <c r="R132" s="180">
        <f t="shared" si="85"/>
        <v>0</v>
      </c>
      <c r="S132" s="180">
        <f t="shared" si="85"/>
        <v>0</v>
      </c>
      <c r="T132" s="180">
        <f t="shared" si="85"/>
        <v>0</v>
      </c>
      <c r="U132" s="180">
        <f t="shared" si="85"/>
        <v>0</v>
      </c>
      <c r="V132" s="180">
        <f t="shared" si="85"/>
        <v>0</v>
      </c>
      <c r="W132" s="180"/>
      <c r="X132" s="189"/>
      <c r="Y132" s="189"/>
      <c r="Z132" s="200">
        <f t="shared" si="79"/>
        <v>0</v>
      </c>
      <c r="AA132" s="198">
        <f t="shared" si="46"/>
        <v>0</v>
      </c>
      <c r="AB132" s="199">
        <f t="shared" si="80"/>
        <v>0</v>
      </c>
      <c r="AC132" s="198">
        <f t="shared" si="81"/>
        <v>0</v>
      </c>
      <c r="AD132" s="198">
        <f t="shared" si="82"/>
        <v>0</v>
      </c>
      <c r="AG132" s="161">
        <f t="shared" si="83"/>
        <v>0</v>
      </c>
      <c r="AH132" s="198">
        <f t="shared" si="47"/>
        <v>0</v>
      </c>
      <c r="AJ132" s="200">
        <f t="shared" si="52"/>
        <v>0</v>
      </c>
    </row>
    <row r="133" ht="18" customHeight="1" spans="1:36">
      <c r="A133" s="103"/>
      <c r="B133" s="118"/>
      <c r="C133" s="118" t="s">
        <v>266</v>
      </c>
      <c r="D133" s="180">
        <f t="shared" ref="D133:D138" si="86">E133+F133+W133</f>
        <v>124.3</v>
      </c>
      <c r="E133" s="180">
        <v>124.3</v>
      </c>
      <c r="F133" s="180">
        <f t="shared" ref="F133:F138" si="87">G133+N133</f>
        <v>0</v>
      </c>
      <c r="G133" s="180">
        <f t="shared" ref="G133:G138" si="88">H133+L133</f>
        <v>0</v>
      </c>
      <c r="H133" s="180">
        <f t="shared" ref="H133:H138" si="89">SUM(I133:K133)</f>
        <v>0</v>
      </c>
      <c r="I133" s="180"/>
      <c r="J133" s="180"/>
      <c r="K133" s="180"/>
      <c r="L133" s="180"/>
      <c r="M133" s="183"/>
      <c r="N133" s="180">
        <f>SUM(O133:V133)</f>
        <v>0</v>
      </c>
      <c r="O133" s="180"/>
      <c r="P133" s="180"/>
      <c r="Q133" s="180"/>
      <c r="R133" s="180"/>
      <c r="S133" s="180"/>
      <c r="T133" s="180"/>
      <c r="U133" s="180"/>
      <c r="V133" s="180"/>
      <c r="W133" s="180"/>
      <c r="X133" s="189"/>
      <c r="Y133" s="189"/>
      <c r="Z133" s="200">
        <f t="shared" si="79"/>
        <v>0</v>
      </c>
      <c r="AA133" s="198">
        <f t="shared" si="46"/>
        <v>0</v>
      </c>
      <c r="AB133" s="199">
        <f t="shared" si="80"/>
        <v>0</v>
      </c>
      <c r="AC133" s="198">
        <f t="shared" si="81"/>
        <v>0</v>
      </c>
      <c r="AD133" s="198">
        <f t="shared" si="82"/>
        <v>0</v>
      </c>
      <c r="AG133" s="161">
        <f t="shared" si="83"/>
        <v>0</v>
      </c>
      <c r="AH133" s="198">
        <f t="shared" si="47"/>
        <v>0</v>
      </c>
      <c r="AJ133" s="200">
        <f t="shared" si="52"/>
        <v>0</v>
      </c>
    </row>
    <row r="134" ht="18" customHeight="1" spans="1:36">
      <c r="A134" s="103"/>
      <c r="B134" s="118"/>
      <c r="C134" s="118" t="s">
        <v>267</v>
      </c>
      <c r="D134" s="180">
        <f t="shared" si="86"/>
        <v>53.8</v>
      </c>
      <c r="E134" s="180">
        <v>53.8</v>
      </c>
      <c r="F134" s="180">
        <f t="shared" si="87"/>
        <v>0</v>
      </c>
      <c r="G134" s="180">
        <f t="shared" si="88"/>
        <v>0</v>
      </c>
      <c r="H134" s="180">
        <f t="shared" si="89"/>
        <v>0</v>
      </c>
      <c r="I134" s="180"/>
      <c r="J134" s="180"/>
      <c r="K134" s="180"/>
      <c r="L134" s="180"/>
      <c r="M134" s="183"/>
      <c r="N134" s="180">
        <f>SUM(O134:V134)</f>
        <v>0</v>
      </c>
      <c r="O134" s="180"/>
      <c r="P134" s="180"/>
      <c r="Q134" s="180"/>
      <c r="R134" s="180"/>
      <c r="S134" s="180"/>
      <c r="T134" s="180"/>
      <c r="U134" s="180"/>
      <c r="V134" s="180"/>
      <c r="W134" s="180"/>
      <c r="X134" s="189"/>
      <c r="Y134" s="189"/>
      <c r="Z134" s="200">
        <f t="shared" si="79"/>
        <v>0</v>
      </c>
      <c r="AA134" s="198">
        <f t="shared" si="46"/>
        <v>0</v>
      </c>
      <c r="AB134" s="199">
        <f t="shared" si="80"/>
        <v>0</v>
      </c>
      <c r="AC134" s="198">
        <f t="shared" si="81"/>
        <v>0</v>
      </c>
      <c r="AD134" s="198">
        <f t="shared" si="82"/>
        <v>0</v>
      </c>
      <c r="AG134" s="161">
        <f t="shared" si="83"/>
        <v>0</v>
      </c>
      <c r="AH134" s="198">
        <f t="shared" si="47"/>
        <v>0</v>
      </c>
      <c r="AJ134" s="200">
        <f t="shared" si="52"/>
        <v>0</v>
      </c>
    </row>
    <row r="135" ht="18" customHeight="1" spans="1:36">
      <c r="A135" s="103"/>
      <c r="B135" s="118"/>
      <c r="C135" s="118" t="s">
        <v>268</v>
      </c>
      <c r="D135" s="180">
        <f t="shared" si="86"/>
        <v>54</v>
      </c>
      <c r="E135" s="180">
        <v>54</v>
      </c>
      <c r="F135" s="180">
        <f t="shared" si="87"/>
        <v>0</v>
      </c>
      <c r="G135" s="180">
        <f t="shared" si="88"/>
        <v>0</v>
      </c>
      <c r="H135" s="180">
        <f t="shared" si="89"/>
        <v>0</v>
      </c>
      <c r="I135" s="180"/>
      <c r="J135" s="180"/>
      <c r="K135" s="180"/>
      <c r="L135" s="180"/>
      <c r="M135" s="183"/>
      <c r="N135" s="180">
        <f>SUM(O135:V135)</f>
        <v>0</v>
      </c>
      <c r="O135" s="180"/>
      <c r="P135" s="180"/>
      <c r="Q135" s="180"/>
      <c r="R135" s="180"/>
      <c r="S135" s="180"/>
      <c r="T135" s="180"/>
      <c r="U135" s="180"/>
      <c r="V135" s="180"/>
      <c r="W135" s="180"/>
      <c r="X135" s="189"/>
      <c r="Y135" s="189"/>
      <c r="Z135" s="200">
        <f t="shared" si="79"/>
        <v>0</v>
      </c>
      <c r="AA135" s="198">
        <f t="shared" si="46"/>
        <v>0</v>
      </c>
      <c r="AB135" s="199">
        <f t="shared" si="80"/>
        <v>0</v>
      </c>
      <c r="AC135" s="198">
        <f t="shared" si="81"/>
        <v>0</v>
      </c>
      <c r="AD135" s="198">
        <f t="shared" si="82"/>
        <v>0</v>
      </c>
      <c r="AG135" s="161">
        <f t="shared" si="83"/>
        <v>0</v>
      </c>
      <c r="AH135" s="198">
        <f t="shared" si="47"/>
        <v>0</v>
      </c>
      <c r="AJ135" s="200">
        <f t="shared" si="52"/>
        <v>0</v>
      </c>
    </row>
    <row r="136" ht="18" customHeight="1" spans="1:36">
      <c r="A136" s="103"/>
      <c r="B136" s="118">
        <v>2013602</v>
      </c>
      <c r="C136" s="118" t="s">
        <v>178</v>
      </c>
      <c r="D136" s="180">
        <f t="shared" si="86"/>
        <v>0</v>
      </c>
      <c r="E136" s="180"/>
      <c r="F136" s="180">
        <f t="shared" si="87"/>
        <v>0</v>
      </c>
      <c r="G136" s="180">
        <f t="shared" si="88"/>
        <v>0</v>
      </c>
      <c r="H136" s="180">
        <f t="shared" si="89"/>
        <v>0</v>
      </c>
      <c r="I136" s="180"/>
      <c r="J136" s="180"/>
      <c r="K136" s="180"/>
      <c r="L136" s="180"/>
      <c r="M136" s="183"/>
      <c r="N136" s="180">
        <f>SUM(O136:V136)</f>
        <v>0</v>
      </c>
      <c r="O136" s="180"/>
      <c r="P136" s="180"/>
      <c r="Q136" s="180"/>
      <c r="R136" s="180"/>
      <c r="S136" s="180"/>
      <c r="T136" s="180"/>
      <c r="U136" s="180"/>
      <c r="V136" s="180"/>
      <c r="W136" s="180"/>
      <c r="X136" s="189"/>
      <c r="Y136" s="189"/>
      <c r="Z136" s="200"/>
      <c r="AA136" s="198">
        <f t="shared" si="46"/>
        <v>0</v>
      </c>
      <c r="AB136" s="199"/>
      <c r="AC136" s="198"/>
      <c r="AD136" s="198"/>
      <c r="AG136" s="161"/>
      <c r="AH136" s="198">
        <f t="shared" si="47"/>
        <v>0</v>
      </c>
      <c r="AJ136" s="200">
        <f t="shared" si="52"/>
        <v>0</v>
      </c>
    </row>
    <row r="137" ht="18" customHeight="1" spans="1:36">
      <c r="A137" s="103"/>
      <c r="B137" s="118">
        <v>2013603</v>
      </c>
      <c r="C137" s="118" t="s">
        <v>193</v>
      </c>
      <c r="D137" s="180">
        <f t="shared" si="86"/>
        <v>0</v>
      </c>
      <c r="E137" s="180"/>
      <c r="F137" s="180">
        <f t="shared" si="87"/>
        <v>0</v>
      </c>
      <c r="G137" s="180">
        <f t="shared" si="88"/>
        <v>0</v>
      </c>
      <c r="H137" s="180">
        <f t="shared" si="89"/>
        <v>0</v>
      </c>
      <c r="I137" s="180"/>
      <c r="J137" s="180"/>
      <c r="K137" s="180"/>
      <c r="L137" s="180"/>
      <c r="M137" s="183"/>
      <c r="N137" s="180">
        <f>SUM(O137:V137)</f>
        <v>0</v>
      </c>
      <c r="O137" s="180"/>
      <c r="P137" s="180"/>
      <c r="Q137" s="180"/>
      <c r="R137" s="180"/>
      <c r="S137" s="180"/>
      <c r="T137" s="180"/>
      <c r="U137" s="180"/>
      <c r="V137" s="180"/>
      <c r="W137" s="180"/>
      <c r="X137" s="189"/>
      <c r="Y137" s="189"/>
      <c r="Z137" s="200">
        <f t="shared" ref="Z137:Z178" si="90">IF(AG137&gt;0,E137+N137,0)</f>
        <v>0</v>
      </c>
      <c r="AA137" s="198">
        <f t="shared" si="46"/>
        <v>0</v>
      </c>
      <c r="AB137" s="199">
        <f t="shared" ref="AB137:AB178" si="91">Z137-AG137</f>
        <v>0</v>
      </c>
      <c r="AC137" s="198">
        <f t="shared" ref="AC137:AC178" si="92">IF(AG137=0,0,IF(AB137&lt;0,"负增长",AB137/AG137))</f>
        <v>0</v>
      </c>
      <c r="AD137" s="198">
        <f t="shared" ref="AD137:AD178" si="93">AA137-AH137</f>
        <v>0</v>
      </c>
      <c r="AG137" s="161">
        <f t="shared" ref="AG137:AG178" si="94">AE137+AF137</f>
        <v>0</v>
      </c>
      <c r="AH137" s="198">
        <f t="shared" si="47"/>
        <v>0</v>
      </c>
      <c r="AJ137" s="200">
        <f t="shared" si="52"/>
        <v>0</v>
      </c>
    </row>
    <row r="138" ht="18" customHeight="1" spans="1:36">
      <c r="A138" s="103"/>
      <c r="B138" s="118">
        <v>2013699</v>
      </c>
      <c r="C138" s="118" t="s">
        <v>269</v>
      </c>
      <c r="D138" s="180">
        <f t="shared" si="86"/>
        <v>375</v>
      </c>
      <c r="E138" s="180"/>
      <c r="F138" s="180">
        <f t="shared" si="87"/>
        <v>375</v>
      </c>
      <c r="G138" s="180">
        <f t="shared" si="88"/>
        <v>0</v>
      </c>
      <c r="H138" s="180">
        <f t="shared" si="89"/>
        <v>0</v>
      </c>
      <c r="I138" s="180"/>
      <c r="J138" s="180"/>
      <c r="K138" s="180"/>
      <c r="L138" s="180"/>
      <c r="M138" s="183"/>
      <c r="N138" s="180">
        <v>375</v>
      </c>
      <c r="O138" s="180">
        <v>325</v>
      </c>
      <c r="P138" s="180"/>
      <c r="Q138" s="180"/>
      <c r="R138" s="180"/>
      <c r="S138" s="180"/>
      <c r="T138" s="180"/>
      <c r="U138" s="180"/>
      <c r="V138" s="180"/>
      <c r="W138" s="180"/>
      <c r="X138" s="189"/>
      <c r="Y138" s="189"/>
      <c r="Z138" s="200">
        <f t="shared" si="90"/>
        <v>0</v>
      </c>
      <c r="AA138" s="198">
        <f t="shared" si="46"/>
        <v>0</v>
      </c>
      <c r="AB138" s="199">
        <f t="shared" si="91"/>
        <v>0</v>
      </c>
      <c r="AC138" s="198">
        <f t="shared" si="92"/>
        <v>0</v>
      </c>
      <c r="AD138" s="198">
        <f t="shared" si="93"/>
        <v>0</v>
      </c>
      <c r="AG138" s="161">
        <f t="shared" si="94"/>
        <v>0</v>
      </c>
      <c r="AH138" s="198">
        <f t="shared" si="47"/>
        <v>0</v>
      </c>
      <c r="AJ138" s="200">
        <f t="shared" si="52"/>
        <v>0</v>
      </c>
    </row>
    <row r="139" ht="18" customHeight="1" spans="1:36">
      <c r="A139" s="103">
        <v>1</v>
      </c>
      <c r="B139" s="115">
        <v>2019900</v>
      </c>
      <c r="C139" s="115" t="s">
        <v>270</v>
      </c>
      <c r="D139" s="180">
        <f t="shared" ref="D139:V139" si="95">SUM(D140:D141)</f>
        <v>4505.1</v>
      </c>
      <c r="E139" s="180">
        <f t="shared" si="95"/>
        <v>50.1</v>
      </c>
      <c r="F139" s="180">
        <f t="shared" si="95"/>
        <v>4455</v>
      </c>
      <c r="G139" s="180">
        <f t="shared" si="95"/>
        <v>0</v>
      </c>
      <c r="H139" s="180">
        <f t="shared" si="95"/>
        <v>0</v>
      </c>
      <c r="I139" s="180">
        <f t="shared" si="95"/>
        <v>0</v>
      </c>
      <c r="J139" s="180">
        <f t="shared" si="95"/>
        <v>0</v>
      </c>
      <c r="K139" s="180">
        <f t="shared" si="95"/>
        <v>0</v>
      </c>
      <c r="L139" s="180">
        <f t="shared" si="95"/>
        <v>0</v>
      </c>
      <c r="M139" s="180">
        <f t="shared" si="95"/>
        <v>0</v>
      </c>
      <c r="N139" s="180">
        <f t="shared" si="95"/>
        <v>4455</v>
      </c>
      <c r="O139" s="180">
        <f t="shared" si="95"/>
        <v>3995</v>
      </c>
      <c r="P139" s="180">
        <f t="shared" si="95"/>
        <v>0</v>
      </c>
      <c r="Q139" s="180">
        <f t="shared" si="95"/>
        <v>0</v>
      </c>
      <c r="R139" s="180">
        <f t="shared" si="95"/>
        <v>0</v>
      </c>
      <c r="S139" s="180">
        <f t="shared" si="95"/>
        <v>0</v>
      </c>
      <c r="T139" s="180">
        <f t="shared" si="95"/>
        <v>0</v>
      </c>
      <c r="U139" s="180">
        <f t="shared" si="95"/>
        <v>0</v>
      </c>
      <c r="V139" s="180">
        <f t="shared" si="95"/>
        <v>0</v>
      </c>
      <c r="W139" s="180"/>
      <c r="X139" s="189"/>
      <c r="Y139" s="189"/>
      <c r="Z139" s="200">
        <f t="shared" si="90"/>
        <v>0</v>
      </c>
      <c r="AA139" s="198">
        <f t="shared" si="46"/>
        <v>0</v>
      </c>
      <c r="AB139" s="199">
        <f t="shared" si="91"/>
        <v>0</v>
      </c>
      <c r="AC139" s="198">
        <f t="shared" si="92"/>
        <v>0</v>
      </c>
      <c r="AD139" s="198">
        <f t="shared" si="93"/>
        <v>0</v>
      </c>
      <c r="AG139" s="161">
        <f t="shared" si="94"/>
        <v>0</v>
      </c>
      <c r="AH139" s="198">
        <f t="shared" si="47"/>
        <v>0</v>
      </c>
      <c r="AJ139" s="200">
        <f t="shared" si="52"/>
        <v>0</v>
      </c>
    </row>
    <row r="140" ht="18" customHeight="1" spans="1:36">
      <c r="A140" s="103"/>
      <c r="B140" s="118">
        <v>2019901</v>
      </c>
      <c r="C140" s="118" t="s">
        <v>271</v>
      </c>
      <c r="D140" s="180">
        <f>E140+F140+W140</f>
        <v>0</v>
      </c>
      <c r="E140" s="180"/>
      <c r="F140" s="180">
        <f>G140+N140</f>
        <v>0</v>
      </c>
      <c r="G140" s="180">
        <f>H140+L140</f>
        <v>0</v>
      </c>
      <c r="H140" s="180">
        <f>SUM(I140:K140)</f>
        <v>0</v>
      </c>
      <c r="I140" s="180"/>
      <c r="J140" s="180"/>
      <c r="K140" s="180"/>
      <c r="L140" s="180"/>
      <c r="M140" s="183"/>
      <c r="N140" s="180">
        <f>SUM(O140:V140)</f>
        <v>0</v>
      </c>
      <c r="O140" s="180"/>
      <c r="P140" s="180"/>
      <c r="Q140" s="180"/>
      <c r="R140" s="180"/>
      <c r="S140" s="180"/>
      <c r="T140" s="180"/>
      <c r="U140" s="180"/>
      <c r="V140" s="180"/>
      <c r="W140" s="180"/>
      <c r="X140" s="189"/>
      <c r="Y140" s="189"/>
      <c r="Z140" s="200">
        <f t="shared" si="90"/>
        <v>0</v>
      </c>
      <c r="AA140" s="198">
        <f t="shared" si="46"/>
        <v>0</v>
      </c>
      <c r="AB140" s="199">
        <f t="shared" si="91"/>
        <v>0</v>
      </c>
      <c r="AC140" s="198">
        <f t="shared" si="92"/>
        <v>0</v>
      </c>
      <c r="AD140" s="198">
        <f t="shared" si="93"/>
        <v>0</v>
      </c>
      <c r="AG140" s="161">
        <f t="shared" si="94"/>
        <v>0</v>
      </c>
      <c r="AH140" s="198">
        <f t="shared" si="47"/>
        <v>0</v>
      </c>
      <c r="AJ140" s="200">
        <f t="shared" si="52"/>
        <v>0</v>
      </c>
    </row>
    <row r="141" ht="18" customHeight="1" spans="1:36">
      <c r="A141" s="103"/>
      <c r="B141" s="118">
        <v>2019999</v>
      </c>
      <c r="C141" s="118" t="s">
        <v>272</v>
      </c>
      <c r="D141" s="180">
        <f>E141+F141+W141</f>
        <v>4505.1</v>
      </c>
      <c r="E141" s="180">
        <v>50.1</v>
      </c>
      <c r="F141" s="180">
        <f>G141+N141</f>
        <v>4455</v>
      </c>
      <c r="G141" s="180">
        <f>H141+L141</f>
        <v>0</v>
      </c>
      <c r="H141" s="180">
        <f>SUM(I141:K141)</f>
        <v>0</v>
      </c>
      <c r="I141" s="180"/>
      <c r="J141" s="180"/>
      <c r="K141" s="180"/>
      <c r="L141" s="180"/>
      <c r="M141" s="183"/>
      <c r="N141" s="180">
        <v>4455</v>
      </c>
      <c r="O141" s="180">
        <v>3995</v>
      </c>
      <c r="P141" s="180"/>
      <c r="Q141" s="180"/>
      <c r="R141" s="180"/>
      <c r="S141" s="180"/>
      <c r="T141" s="180"/>
      <c r="U141" s="180"/>
      <c r="V141" s="180"/>
      <c r="W141" s="180"/>
      <c r="X141" s="189"/>
      <c r="Y141" s="189"/>
      <c r="Z141" s="200">
        <f t="shared" si="90"/>
        <v>0</v>
      </c>
      <c r="AA141" s="198">
        <f t="shared" si="46"/>
        <v>0</v>
      </c>
      <c r="AB141" s="199">
        <f t="shared" si="91"/>
        <v>0</v>
      </c>
      <c r="AC141" s="198">
        <f t="shared" si="92"/>
        <v>0</v>
      </c>
      <c r="AD141" s="198">
        <f t="shared" si="93"/>
        <v>0</v>
      </c>
      <c r="AG141" s="161">
        <f t="shared" si="94"/>
        <v>0</v>
      </c>
      <c r="AH141" s="198">
        <f t="shared" si="47"/>
        <v>0</v>
      </c>
      <c r="AJ141" s="200">
        <f t="shared" si="52"/>
        <v>0</v>
      </c>
    </row>
    <row r="142" ht="18" customHeight="1" spans="1:36">
      <c r="A142" s="103">
        <v>1</v>
      </c>
      <c r="B142" s="115">
        <v>2030000</v>
      </c>
      <c r="C142" s="115" t="s">
        <v>273</v>
      </c>
      <c r="D142" s="180">
        <f t="shared" ref="D142:V142" si="96">D143+D146</f>
        <v>284</v>
      </c>
      <c r="E142" s="180">
        <f t="shared" si="96"/>
        <v>249</v>
      </c>
      <c r="F142" s="180">
        <f t="shared" si="96"/>
        <v>35</v>
      </c>
      <c r="G142" s="180">
        <f t="shared" si="96"/>
        <v>0</v>
      </c>
      <c r="H142" s="180">
        <f t="shared" si="96"/>
        <v>0</v>
      </c>
      <c r="I142" s="180">
        <f t="shared" si="96"/>
        <v>0</v>
      </c>
      <c r="J142" s="180">
        <f t="shared" si="96"/>
        <v>0</v>
      </c>
      <c r="K142" s="180">
        <f t="shared" si="96"/>
        <v>0</v>
      </c>
      <c r="L142" s="180">
        <f t="shared" si="96"/>
        <v>0</v>
      </c>
      <c r="M142" s="180">
        <f t="shared" si="96"/>
        <v>0</v>
      </c>
      <c r="N142" s="180">
        <f t="shared" si="96"/>
        <v>35</v>
      </c>
      <c r="O142" s="180">
        <f t="shared" si="96"/>
        <v>30</v>
      </c>
      <c r="P142" s="180">
        <f t="shared" si="96"/>
        <v>0</v>
      </c>
      <c r="Q142" s="180">
        <f t="shared" si="96"/>
        <v>0</v>
      </c>
      <c r="R142" s="180">
        <f t="shared" si="96"/>
        <v>0</v>
      </c>
      <c r="S142" s="180">
        <f t="shared" si="96"/>
        <v>0</v>
      </c>
      <c r="T142" s="180">
        <f t="shared" si="96"/>
        <v>0</v>
      </c>
      <c r="U142" s="180">
        <f t="shared" si="96"/>
        <v>0</v>
      </c>
      <c r="V142" s="180">
        <f t="shared" si="96"/>
        <v>100</v>
      </c>
      <c r="W142" s="180"/>
      <c r="X142" s="189"/>
      <c r="Y142" s="189"/>
      <c r="Z142" s="200">
        <f t="shared" si="90"/>
        <v>284</v>
      </c>
      <c r="AA142" s="198">
        <f>Z142/223755.7</f>
        <v>0.0013</v>
      </c>
      <c r="AB142" s="199">
        <f t="shared" si="91"/>
        <v>86</v>
      </c>
      <c r="AC142" s="198">
        <f t="shared" si="92"/>
        <v>0.4339</v>
      </c>
      <c r="AD142" s="198">
        <f t="shared" si="93"/>
        <v>0.0003</v>
      </c>
      <c r="AE142" s="170">
        <v>35.2</v>
      </c>
      <c r="AF142" s="170">
        <v>163</v>
      </c>
      <c r="AG142" s="161">
        <f t="shared" si="94"/>
        <v>198.2</v>
      </c>
      <c r="AH142" s="198">
        <f>AG142/192555</f>
        <v>0.001</v>
      </c>
      <c r="AJ142" s="200">
        <f t="shared" si="52"/>
        <v>0</v>
      </c>
    </row>
    <row r="143" ht="18" customHeight="1" spans="1:36">
      <c r="A143" s="103">
        <v>1</v>
      </c>
      <c r="B143" s="115">
        <v>2030600</v>
      </c>
      <c r="C143" s="115" t="s">
        <v>274</v>
      </c>
      <c r="D143" s="180">
        <f t="shared" ref="D143:V143" si="97">SUM(D144:D145)</f>
        <v>284</v>
      </c>
      <c r="E143" s="180">
        <f t="shared" si="97"/>
        <v>249</v>
      </c>
      <c r="F143" s="180">
        <f t="shared" si="97"/>
        <v>35</v>
      </c>
      <c r="G143" s="180">
        <f t="shared" si="97"/>
        <v>0</v>
      </c>
      <c r="H143" s="180">
        <f t="shared" si="97"/>
        <v>0</v>
      </c>
      <c r="I143" s="180">
        <f t="shared" si="97"/>
        <v>0</v>
      </c>
      <c r="J143" s="180">
        <f t="shared" si="97"/>
        <v>0</v>
      </c>
      <c r="K143" s="180">
        <f t="shared" si="97"/>
        <v>0</v>
      </c>
      <c r="L143" s="180">
        <f t="shared" si="97"/>
        <v>0</v>
      </c>
      <c r="M143" s="180">
        <f t="shared" si="97"/>
        <v>0</v>
      </c>
      <c r="N143" s="180">
        <f t="shared" si="97"/>
        <v>35</v>
      </c>
      <c r="O143" s="180">
        <f t="shared" si="97"/>
        <v>30</v>
      </c>
      <c r="P143" s="180">
        <f t="shared" si="97"/>
        <v>0</v>
      </c>
      <c r="Q143" s="180">
        <f t="shared" si="97"/>
        <v>0</v>
      </c>
      <c r="R143" s="180">
        <f t="shared" si="97"/>
        <v>0</v>
      </c>
      <c r="S143" s="180">
        <f t="shared" si="97"/>
        <v>0</v>
      </c>
      <c r="T143" s="180">
        <f t="shared" si="97"/>
        <v>0</v>
      </c>
      <c r="U143" s="180">
        <f t="shared" si="97"/>
        <v>0</v>
      </c>
      <c r="V143" s="180">
        <f t="shared" si="97"/>
        <v>100</v>
      </c>
      <c r="W143" s="180"/>
      <c r="X143" s="189"/>
      <c r="Y143" s="189"/>
      <c r="Z143" s="200">
        <f t="shared" si="90"/>
        <v>0</v>
      </c>
      <c r="AA143" s="198">
        <f t="shared" si="46"/>
        <v>0</v>
      </c>
      <c r="AB143" s="199">
        <f t="shared" si="91"/>
        <v>0</v>
      </c>
      <c r="AC143" s="198">
        <f t="shared" si="92"/>
        <v>0</v>
      </c>
      <c r="AD143" s="198">
        <f t="shared" si="93"/>
        <v>0</v>
      </c>
      <c r="AG143" s="161">
        <f t="shared" si="94"/>
        <v>0</v>
      </c>
      <c r="AH143" s="198">
        <f t="shared" si="47"/>
        <v>0</v>
      </c>
      <c r="AJ143" s="200">
        <f t="shared" si="52"/>
        <v>0</v>
      </c>
    </row>
    <row r="144" ht="18" customHeight="1" spans="1:36">
      <c r="A144" s="103"/>
      <c r="B144" s="118">
        <v>2030603</v>
      </c>
      <c r="C144" s="118" t="s">
        <v>275</v>
      </c>
      <c r="D144" s="180">
        <f>E144+F144+W144</f>
        <v>254</v>
      </c>
      <c r="E144" s="180">
        <v>249</v>
      </c>
      <c r="F144" s="180">
        <f>G144+N144</f>
        <v>5</v>
      </c>
      <c r="G144" s="180">
        <f>H144+L144</f>
        <v>0</v>
      </c>
      <c r="H144" s="180">
        <f>SUM(I144:K144)</f>
        <v>0</v>
      </c>
      <c r="I144" s="180"/>
      <c r="J144" s="180"/>
      <c r="K144" s="180"/>
      <c r="L144" s="180"/>
      <c r="M144" s="183"/>
      <c r="N144" s="180">
        <v>5</v>
      </c>
      <c r="O144" s="180">
        <v>5</v>
      </c>
      <c r="P144" s="180"/>
      <c r="Q144" s="180"/>
      <c r="R144" s="180"/>
      <c r="S144" s="180"/>
      <c r="T144" s="180"/>
      <c r="U144" s="180"/>
      <c r="V144" s="180">
        <v>100</v>
      </c>
      <c r="W144" s="180"/>
      <c r="X144" s="189"/>
      <c r="Y144" s="189"/>
      <c r="Z144" s="200">
        <f t="shared" si="90"/>
        <v>0</v>
      </c>
      <c r="AA144" s="198">
        <f t="shared" si="46"/>
        <v>0</v>
      </c>
      <c r="AB144" s="199">
        <f t="shared" si="91"/>
        <v>0</v>
      </c>
      <c r="AC144" s="198">
        <f t="shared" si="92"/>
        <v>0</v>
      </c>
      <c r="AD144" s="198">
        <f t="shared" si="93"/>
        <v>0</v>
      </c>
      <c r="AG144" s="161">
        <f t="shared" si="94"/>
        <v>0</v>
      </c>
      <c r="AH144" s="198">
        <f t="shared" si="47"/>
        <v>0</v>
      </c>
      <c r="AJ144" s="200">
        <f t="shared" si="52"/>
        <v>0</v>
      </c>
    </row>
    <row r="145" ht="18" customHeight="1" spans="1:36">
      <c r="A145" s="103"/>
      <c r="B145" s="118">
        <v>2030606</v>
      </c>
      <c r="C145" s="118" t="s">
        <v>276</v>
      </c>
      <c r="D145" s="180">
        <f>E145+F145+W145</f>
        <v>30</v>
      </c>
      <c r="E145" s="180"/>
      <c r="F145" s="180">
        <f>G145+N145</f>
        <v>30</v>
      </c>
      <c r="G145" s="180">
        <f>H145+L145</f>
        <v>0</v>
      </c>
      <c r="H145" s="180">
        <f>SUM(I145:K145)</f>
        <v>0</v>
      </c>
      <c r="I145" s="180"/>
      <c r="J145" s="180"/>
      <c r="K145" s="180"/>
      <c r="L145" s="180"/>
      <c r="M145" s="183"/>
      <c r="N145" s="180">
        <v>30</v>
      </c>
      <c r="O145" s="180">
        <v>25</v>
      </c>
      <c r="P145" s="180"/>
      <c r="Q145" s="180"/>
      <c r="R145" s="180"/>
      <c r="S145" s="180"/>
      <c r="T145" s="180"/>
      <c r="U145" s="180"/>
      <c r="V145" s="180"/>
      <c r="W145" s="180"/>
      <c r="X145" s="189"/>
      <c r="Y145" s="189"/>
      <c r="Z145" s="200">
        <f t="shared" si="90"/>
        <v>0</v>
      </c>
      <c r="AA145" s="198">
        <f t="shared" ref="AA145:AA214" si="98">Z145/192555</f>
        <v>0</v>
      </c>
      <c r="AB145" s="199">
        <f t="shared" si="91"/>
        <v>0</v>
      </c>
      <c r="AC145" s="198">
        <f t="shared" si="92"/>
        <v>0</v>
      </c>
      <c r="AD145" s="198">
        <f t="shared" si="93"/>
        <v>0</v>
      </c>
      <c r="AG145" s="161">
        <f t="shared" si="94"/>
        <v>0</v>
      </c>
      <c r="AH145" s="198">
        <f t="shared" ref="AH145:AH214" si="99">AG145/129186</f>
        <v>0</v>
      </c>
      <c r="AJ145" s="200">
        <f t="shared" si="52"/>
        <v>0</v>
      </c>
    </row>
    <row r="146" ht="18" customHeight="1" spans="1:36">
      <c r="A146" s="103"/>
      <c r="B146" s="115">
        <v>2039900</v>
      </c>
      <c r="C146" s="115" t="s">
        <v>277</v>
      </c>
      <c r="D146" s="180">
        <f>E146+F146+W146</f>
        <v>0</v>
      </c>
      <c r="E146" s="180"/>
      <c r="F146" s="180">
        <f>G146+N146</f>
        <v>0</v>
      </c>
      <c r="G146" s="180">
        <f>H146+L146</f>
        <v>0</v>
      </c>
      <c r="H146" s="180">
        <f>SUM(I146:K146)</f>
        <v>0</v>
      </c>
      <c r="I146" s="180"/>
      <c r="J146" s="180"/>
      <c r="K146" s="180"/>
      <c r="L146" s="180"/>
      <c r="M146" s="183"/>
      <c r="N146" s="180">
        <f>SUM(O146:V146)</f>
        <v>0</v>
      </c>
      <c r="O146" s="180"/>
      <c r="P146" s="180"/>
      <c r="Q146" s="180"/>
      <c r="R146" s="180"/>
      <c r="S146" s="180"/>
      <c r="T146" s="180"/>
      <c r="U146" s="180"/>
      <c r="V146" s="180"/>
      <c r="W146" s="180"/>
      <c r="X146" s="189"/>
      <c r="Y146" s="189"/>
      <c r="Z146" s="200">
        <f t="shared" si="90"/>
        <v>0</v>
      </c>
      <c r="AA146" s="198">
        <f t="shared" si="98"/>
        <v>0</v>
      </c>
      <c r="AB146" s="199">
        <f t="shared" si="91"/>
        <v>0</v>
      </c>
      <c r="AC146" s="198">
        <f t="shared" si="92"/>
        <v>0</v>
      </c>
      <c r="AD146" s="198">
        <f t="shared" si="93"/>
        <v>0</v>
      </c>
      <c r="AG146" s="161">
        <f t="shared" si="94"/>
        <v>0</v>
      </c>
      <c r="AH146" s="198">
        <f t="shared" si="99"/>
        <v>0</v>
      </c>
      <c r="AJ146" s="200">
        <f t="shared" ref="AJ146:AJ214" si="100">D146-E146-G146-N146-W146</f>
        <v>0</v>
      </c>
    </row>
    <row r="147" ht="18" customHeight="1" spans="1:36">
      <c r="A147" s="103">
        <v>1</v>
      </c>
      <c r="B147" s="115">
        <v>2040000</v>
      </c>
      <c r="C147" s="115" t="s">
        <v>278</v>
      </c>
      <c r="D147" s="180">
        <f t="shared" ref="D147:V147" si="101">D148+D152+D164+D170+D175+D184+D188</f>
        <v>12528.3</v>
      </c>
      <c r="E147" s="180">
        <f t="shared" si="101"/>
        <v>8360.5</v>
      </c>
      <c r="F147" s="180">
        <f t="shared" si="101"/>
        <v>4167.8</v>
      </c>
      <c r="G147" s="180">
        <f t="shared" si="101"/>
        <v>1308.4</v>
      </c>
      <c r="H147" s="180">
        <f t="shared" si="101"/>
        <v>1052.6</v>
      </c>
      <c r="I147" s="180">
        <f t="shared" si="101"/>
        <v>1052.6</v>
      </c>
      <c r="J147" s="180">
        <f t="shared" si="101"/>
        <v>0</v>
      </c>
      <c r="K147" s="180">
        <f t="shared" si="101"/>
        <v>0</v>
      </c>
      <c r="L147" s="180">
        <f t="shared" si="101"/>
        <v>5</v>
      </c>
      <c r="M147" s="180">
        <f t="shared" si="101"/>
        <v>0</v>
      </c>
      <c r="N147" s="180">
        <f t="shared" si="101"/>
        <v>2859.4</v>
      </c>
      <c r="O147" s="180">
        <f t="shared" si="101"/>
        <v>1312</v>
      </c>
      <c r="P147" s="180">
        <f t="shared" si="101"/>
        <v>0</v>
      </c>
      <c r="Q147" s="180">
        <f t="shared" si="101"/>
        <v>0</v>
      </c>
      <c r="R147" s="180">
        <f t="shared" si="101"/>
        <v>1000</v>
      </c>
      <c r="S147" s="180">
        <f t="shared" si="101"/>
        <v>0</v>
      </c>
      <c r="T147" s="180">
        <f t="shared" si="101"/>
        <v>0</v>
      </c>
      <c r="U147" s="180">
        <f t="shared" si="101"/>
        <v>0</v>
      </c>
      <c r="V147" s="180">
        <f t="shared" si="101"/>
        <v>433</v>
      </c>
      <c r="W147" s="180"/>
      <c r="X147" s="189"/>
      <c r="Y147" s="189"/>
      <c r="Z147" s="200">
        <f t="shared" si="90"/>
        <v>11219.9</v>
      </c>
      <c r="AA147" s="198">
        <f>Z147/223755.7</f>
        <v>0.0501</v>
      </c>
      <c r="AB147" s="199">
        <f t="shared" si="91"/>
        <v>4689</v>
      </c>
      <c r="AC147" s="198">
        <f t="shared" si="92"/>
        <v>0.718</v>
      </c>
      <c r="AD147" s="198">
        <f t="shared" si="93"/>
        <v>0.0162</v>
      </c>
      <c r="AE147" s="170">
        <v>4538.2</v>
      </c>
      <c r="AF147" s="170">
        <v>1992.5</v>
      </c>
      <c r="AG147" s="161">
        <f t="shared" si="94"/>
        <v>6530.7</v>
      </c>
      <c r="AH147" s="198">
        <f>AG147/192555</f>
        <v>0.0339</v>
      </c>
      <c r="AJ147" s="200">
        <f t="shared" si="100"/>
        <v>0</v>
      </c>
    </row>
    <row r="148" ht="18" customHeight="1" spans="1:36">
      <c r="A148" s="103">
        <v>1</v>
      </c>
      <c r="B148" s="115">
        <v>2040100</v>
      </c>
      <c r="C148" s="115" t="s">
        <v>279</v>
      </c>
      <c r="D148" s="180">
        <f t="shared" ref="D148:V148" si="102">SUM(D149:D151)</f>
        <v>532</v>
      </c>
      <c r="E148" s="180">
        <f t="shared" si="102"/>
        <v>0</v>
      </c>
      <c r="F148" s="180">
        <f t="shared" si="102"/>
        <v>532</v>
      </c>
      <c r="G148" s="180">
        <f t="shared" si="102"/>
        <v>0</v>
      </c>
      <c r="H148" s="180">
        <f t="shared" si="102"/>
        <v>0</v>
      </c>
      <c r="I148" s="180">
        <f t="shared" si="102"/>
        <v>0</v>
      </c>
      <c r="J148" s="180">
        <f t="shared" si="102"/>
        <v>0</v>
      </c>
      <c r="K148" s="180">
        <f t="shared" si="102"/>
        <v>0</v>
      </c>
      <c r="L148" s="180">
        <f t="shared" si="102"/>
        <v>0</v>
      </c>
      <c r="M148" s="180">
        <f t="shared" si="102"/>
        <v>0</v>
      </c>
      <c r="N148" s="180">
        <f t="shared" si="102"/>
        <v>532</v>
      </c>
      <c r="O148" s="180">
        <f t="shared" si="102"/>
        <v>495</v>
      </c>
      <c r="P148" s="180">
        <f t="shared" si="102"/>
        <v>0</v>
      </c>
      <c r="Q148" s="180">
        <f t="shared" si="102"/>
        <v>0</v>
      </c>
      <c r="R148" s="180">
        <f t="shared" si="102"/>
        <v>0</v>
      </c>
      <c r="S148" s="180">
        <f t="shared" si="102"/>
        <v>0</v>
      </c>
      <c r="T148" s="180">
        <f t="shared" si="102"/>
        <v>0</v>
      </c>
      <c r="U148" s="180">
        <f t="shared" si="102"/>
        <v>0</v>
      </c>
      <c r="V148" s="180">
        <f t="shared" si="102"/>
        <v>0</v>
      </c>
      <c r="W148" s="180"/>
      <c r="X148" s="189"/>
      <c r="Y148" s="189"/>
      <c r="Z148" s="200">
        <f t="shared" si="90"/>
        <v>0</v>
      </c>
      <c r="AA148" s="198">
        <f t="shared" si="98"/>
        <v>0</v>
      </c>
      <c r="AB148" s="199">
        <f t="shared" si="91"/>
        <v>0</v>
      </c>
      <c r="AC148" s="198">
        <f t="shared" si="92"/>
        <v>0</v>
      </c>
      <c r="AD148" s="198">
        <f t="shared" si="93"/>
        <v>0</v>
      </c>
      <c r="AG148" s="161">
        <f t="shared" si="94"/>
        <v>0</v>
      </c>
      <c r="AH148" s="198">
        <f t="shared" si="99"/>
        <v>0</v>
      </c>
      <c r="AJ148" s="200">
        <f t="shared" si="100"/>
        <v>0</v>
      </c>
    </row>
    <row r="149" ht="18" customHeight="1" spans="1:36">
      <c r="A149" s="103"/>
      <c r="B149" s="118">
        <v>2040101</v>
      </c>
      <c r="C149" s="118" t="s">
        <v>280</v>
      </c>
      <c r="D149" s="180">
        <f>E149+F149+W149</f>
        <v>56</v>
      </c>
      <c r="E149" s="180"/>
      <c r="F149" s="180">
        <f>G149+N149</f>
        <v>56</v>
      </c>
      <c r="G149" s="180">
        <f>H149+L149</f>
        <v>0</v>
      </c>
      <c r="H149" s="180">
        <f>SUM(I149:K149)</f>
        <v>0</v>
      </c>
      <c r="I149" s="180"/>
      <c r="J149" s="180"/>
      <c r="K149" s="180"/>
      <c r="L149" s="180"/>
      <c r="M149" s="183"/>
      <c r="N149" s="180">
        <v>56</v>
      </c>
      <c r="O149" s="180">
        <v>50</v>
      </c>
      <c r="P149" s="180"/>
      <c r="Q149" s="180"/>
      <c r="R149" s="180"/>
      <c r="S149" s="180"/>
      <c r="T149" s="180"/>
      <c r="U149" s="180"/>
      <c r="V149" s="180"/>
      <c r="W149" s="180"/>
      <c r="X149" s="189"/>
      <c r="Y149" s="189"/>
      <c r="Z149" s="200">
        <f t="shared" si="90"/>
        <v>0</v>
      </c>
      <c r="AA149" s="198">
        <f t="shared" si="98"/>
        <v>0</v>
      </c>
      <c r="AB149" s="199">
        <f t="shared" si="91"/>
        <v>0</v>
      </c>
      <c r="AC149" s="198">
        <f t="shared" si="92"/>
        <v>0</v>
      </c>
      <c r="AD149" s="198">
        <f t="shared" si="93"/>
        <v>0</v>
      </c>
      <c r="AG149" s="161">
        <f t="shared" si="94"/>
        <v>0</v>
      </c>
      <c r="AH149" s="198">
        <f t="shared" si="99"/>
        <v>0</v>
      </c>
      <c r="AJ149" s="200">
        <f t="shared" si="100"/>
        <v>0</v>
      </c>
    </row>
    <row r="150" ht="18" customHeight="1" spans="1:36">
      <c r="A150" s="103"/>
      <c r="B150" s="118">
        <v>2040103</v>
      </c>
      <c r="C150" s="118" t="s">
        <v>281</v>
      </c>
      <c r="D150" s="180">
        <f>E150+F150+W150</f>
        <v>300</v>
      </c>
      <c r="E150" s="180"/>
      <c r="F150" s="180">
        <f>G150+N150</f>
        <v>300</v>
      </c>
      <c r="G150" s="180">
        <f>H150+L150</f>
        <v>0</v>
      </c>
      <c r="H150" s="180">
        <f>SUM(I150:K150)</f>
        <v>0</v>
      </c>
      <c r="I150" s="180"/>
      <c r="J150" s="180"/>
      <c r="K150" s="180"/>
      <c r="L150" s="180"/>
      <c r="M150" s="183"/>
      <c r="N150" s="180">
        <v>300</v>
      </c>
      <c r="O150" s="180">
        <v>269</v>
      </c>
      <c r="P150" s="180"/>
      <c r="Q150" s="180"/>
      <c r="R150" s="180"/>
      <c r="S150" s="180"/>
      <c r="T150" s="180"/>
      <c r="U150" s="180"/>
      <c r="V150" s="180"/>
      <c r="W150" s="180"/>
      <c r="X150" s="189"/>
      <c r="Y150" s="189"/>
      <c r="Z150" s="200">
        <f t="shared" si="90"/>
        <v>0</v>
      </c>
      <c r="AA150" s="198">
        <f t="shared" si="98"/>
        <v>0</v>
      </c>
      <c r="AB150" s="199">
        <f t="shared" si="91"/>
        <v>0</v>
      </c>
      <c r="AC150" s="198">
        <f t="shared" si="92"/>
        <v>0</v>
      </c>
      <c r="AD150" s="198">
        <f t="shared" si="93"/>
        <v>0</v>
      </c>
      <c r="AG150" s="161">
        <f t="shared" si="94"/>
        <v>0</v>
      </c>
      <c r="AH150" s="198">
        <f t="shared" si="99"/>
        <v>0</v>
      </c>
      <c r="AJ150" s="200">
        <f t="shared" si="100"/>
        <v>0</v>
      </c>
    </row>
    <row r="151" ht="18" customHeight="1" spans="1:36">
      <c r="A151" s="103"/>
      <c r="B151" s="118">
        <v>2040199</v>
      </c>
      <c r="C151" s="118" t="s">
        <v>282</v>
      </c>
      <c r="D151" s="180">
        <f>E151+F151+W151</f>
        <v>176</v>
      </c>
      <c r="E151" s="180"/>
      <c r="F151" s="180">
        <f>G151+N151</f>
        <v>176</v>
      </c>
      <c r="G151" s="180">
        <f>H151+L151</f>
        <v>0</v>
      </c>
      <c r="H151" s="180">
        <f>SUM(I151:K151)</f>
        <v>0</v>
      </c>
      <c r="I151" s="180"/>
      <c r="J151" s="180"/>
      <c r="K151" s="180"/>
      <c r="L151" s="180"/>
      <c r="M151" s="183"/>
      <c r="N151" s="180">
        <v>176</v>
      </c>
      <c r="O151" s="180">
        <v>176</v>
      </c>
      <c r="P151" s="180"/>
      <c r="Q151" s="180"/>
      <c r="R151" s="180"/>
      <c r="S151" s="180"/>
      <c r="T151" s="180"/>
      <c r="U151" s="180"/>
      <c r="V151" s="180"/>
      <c r="W151" s="180"/>
      <c r="X151" s="189"/>
      <c r="Y151" s="189"/>
      <c r="Z151" s="200">
        <f t="shared" si="90"/>
        <v>0</v>
      </c>
      <c r="AA151" s="198">
        <f t="shared" si="98"/>
        <v>0</v>
      </c>
      <c r="AB151" s="199">
        <f t="shared" si="91"/>
        <v>0</v>
      </c>
      <c r="AC151" s="198">
        <f t="shared" si="92"/>
        <v>0</v>
      </c>
      <c r="AD151" s="198">
        <f t="shared" si="93"/>
        <v>0</v>
      </c>
      <c r="AG151" s="161">
        <f t="shared" si="94"/>
        <v>0</v>
      </c>
      <c r="AH151" s="198">
        <f t="shared" si="99"/>
        <v>0</v>
      </c>
      <c r="AJ151" s="200">
        <f t="shared" si="100"/>
        <v>0</v>
      </c>
    </row>
    <row r="152" ht="18" customHeight="1" spans="1:36">
      <c r="A152" s="103">
        <v>1</v>
      </c>
      <c r="B152" s="115">
        <v>2040200</v>
      </c>
      <c r="C152" s="115" t="s">
        <v>283</v>
      </c>
      <c r="D152" s="180">
        <f t="shared" ref="D152:V152" si="103">D153+SUM(D156:D163)</f>
        <v>7621.5</v>
      </c>
      <c r="E152" s="180">
        <f t="shared" si="103"/>
        <v>5555.9</v>
      </c>
      <c r="F152" s="180">
        <f t="shared" si="103"/>
        <v>2065.6</v>
      </c>
      <c r="G152" s="180">
        <f t="shared" si="103"/>
        <v>752.6</v>
      </c>
      <c r="H152" s="180">
        <f t="shared" si="103"/>
        <v>747.6</v>
      </c>
      <c r="I152" s="180">
        <f t="shared" si="103"/>
        <v>747.6</v>
      </c>
      <c r="J152" s="180">
        <f t="shared" si="103"/>
        <v>0</v>
      </c>
      <c r="K152" s="180">
        <f t="shared" si="103"/>
        <v>0</v>
      </c>
      <c r="L152" s="180">
        <f t="shared" si="103"/>
        <v>5</v>
      </c>
      <c r="M152" s="180">
        <f t="shared" si="103"/>
        <v>0</v>
      </c>
      <c r="N152" s="180">
        <f t="shared" si="103"/>
        <v>1313</v>
      </c>
      <c r="O152" s="180">
        <f t="shared" si="103"/>
        <v>625</v>
      </c>
      <c r="P152" s="180">
        <f t="shared" si="103"/>
        <v>0</v>
      </c>
      <c r="Q152" s="180">
        <f t="shared" si="103"/>
        <v>0</v>
      </c>
      <c r="R152" s="180">
        <f t="shared" si="103"/>
        <v>880</v>
      </c>
      <c r="S152" s="180">
        <f t="shared" si="103"/>
        <v>0</v>
      </c>
      <c r="T152" s="180">
        <f t="shared" si="103"/>
        <v>0</v>
      </c>
      <c r="U152" s="180">
        <f t="shared" si="103"/>
        <v>0</v>
      </c>
      <c r="V152" s="180">
        <f t="shared" si="103"/>
        <v>170</v>
      </c>
      <c r="W152" s="180"/>
      <c r="X152" s="189"/>
      <c r="Y152" s="189"/>
      <c r="Z152" s="200">
        <f t="shared" si="90"/>
        <v>0</v>
      </c>
      <c r="AA152" s="198">
        <f t="shared" si="98"/>
        <v>0</v>
      </c>
      <c r="AB152" s="199">
        <f t="shared" si="91"/>
        <v>0</v>
      </c>
      <c r="AC152" s="198">
        <f t="shared" si="92"/>
        <v>0</v>
      </c>
      <c r="AD152" s="198">
        <f t="shared" si="93"/>
        <v>0</v>
      </c>
      <c r="AG152" s="161">
        <f t="shared" si="94"/>
        <v>0</v>
      </c>
      <c r="AH152" s="198">
        <f t="shared" si="99"/>
        <v>0</v>
      </c>
      <c r="AJ152" s="200">
        <f t="shared" si="100"/>
        <v>0</v>
      </c>
    </row>
    <row r="153" ht="18" customHeight="1" spans="1:36">
      <c r="A153" s="103">
        <v>1</v>
      </c>
      <c r="B153" s="118">
        <v>2040201</v>
      </c>
      <c r="C153" s="118" t="s">
        <v>176</v>
      </c>
      <c r="D153" s="180">
        <f t="shared" ref="D153:V153" si="104">SUM(D154:D155)</f>
        <v>5512.7</v>
      </c>
      <c r="E153" s="180">
        <f t="shared" si="104"/>
        <v>5512.7</v>
      </c>
      <c r="F153" s="180">
        <f t="shared" si="104"/>
        <v>0</v>
      </c>
      <c r="G153" s="180">
        <f t="shared" si="104"/>
        <v>0</v>
      </c>
      <c r="H153" s="180">
        <f t="shared" si="104"/>
        <v>0</v>
      </c>
      <c r="I153" s="180">
        <f t="shared" si="104"/>
        <v>0</v>
      </c>
      <c r="J153" s="180">
        <f t="shared" si="104"/>
        <v>0</v>
      </c>
      <c r="K153" s="180">
        <f t="shared" si="104"/>
        <v>0</v>
      </c>
      <c r="L153" s="180">
        <f t="shared" si="104"/>
        <v>0</v>
      </c>
      <c r="M153" s="180">
        <f t="shared" si="104"/>
        <v>0</v>
      </c>
      <c r="N153" s="180">
        <f t="shared" si="104"/>
        <v>0</v>
      </c>
      <c r="O153" s="180">
        <f t="shared" si="104"/>
        <v>415</v>
      </c>
      <c r="P153" s="180">
        <f t="shared" si="104"/>
        <v>0</v>
      </c>
      <c r="Q153" s="180">
        <f t="shared" si="104"/>
        <v>0</v>
      </c>
      <c r="R153" s="180">
        <f t="shared" si="104"/>
        <v>0</v>
      </c>
      <c r="S153" s="180">
        <f t="shared" si="104"/>
        <v>0</v>
      </c>
      <c r="T153" s="180">
        <f t="shared" si="104"/>
        <v>0</v>
      </c>
      <c r="U153" s="180">
        <f t="shared" si="104"/>
        <v>0</v>
      </c>
      <c r="V153" s="180">
        <f t="shared" si="104"/>
        <v>0</v>
      </c>
      <c r="W153" s="180"/>
      <c r="X153" s="189"/>
      <c r="Y153" s="189"/>
      <c r="Z153" s="200">
        <f t="shared" si="90"/>
        <v>0</v>
      </c>
      <c r="AA153" s="198">
        <f t="shared" si="98"/>
        <v>0</v>
      </c>
      <c r="AB153" s="199">
        <f t="shared" si="91"/>
        <v>0</v>
      </c>
      <c r="AC153" s="198">
        <f t="shared" si="92"/>
        <v>0</v>
      </c>
      <c r="AD153" s="198">
        <f t="shared" si="93"/>
        <v>0</v>
      </c>
      <c r="AG153" s="161">
        <f t="shared" si="94"/>
        <v>0</v>
      </c>
      <c r="AH153" s="198">
        <f t="shared" si="99"/>
        <v>0</v>
      </c>
      <c r="AJ153" s="200">
        <f t="shared" si="100"/>
        <v>0</v>
      </c>
    </row>
    <row r="154" ht="18" customHeight="1" spans="1:36">
      <c r="A154" s="103"/>
      <c r="B154" s="118"/>
      <c r="C154" s="118" t="s">
        <v>284</v>
      </c>
      <c r="D154" s="180">
        <f>E154+F154+W154</f>
        <v>4385.2</v>
      </c>
      <c r="E154" s="180">
        <v>4385.2</v>
      </c>
      <c r="F154" s="180">
        <f t="shared" ref="F154:F163" si="105">G154+N154</f>
        <v>0</v>
      </c>
      <c r="G154" s="180">
        <f>H154+L154</f>
        <v>0</v>
      </c>
      <c r="H154" s="180">
        <f t="shared" ref="H154:H163" si="106">SUM(I154:K154)</f>
        <v>0</v>
      </c>
      <c r="I154" s="180"/>
      <c r="J154" s="180"/>
      <c r="K154" s="180"/>
      <c r="L154" s="180"/>
      <c r="M154" s="182" t="s">
        <v>285</v>
      </c>
      <c r="N154" s="180"/>
      <c r="O154" s="180">
        <v>415</v>
      </c>
      <c r="P154" s="180"/>
      <c r="Q154" s="180"/>
      <c r="R154" s="180"/>
      <c r="S154" s="180"/>
      <c r="T154" s="180"/>
      <c r="U154" s="180"/>
      <c r="V154" s="180"/>
      <c r="W154" s="180"/>
      <c r="X154" s="189"/>
      <c r="Y154" s="189"/>
      <c r="Z154" s="200">
        <f t="shared" si="90"/>
        <v>0</v>
      </c>
      <c r="AA154" s="198">
        <f t="shared" si="98"/>
        <v>0</v>
      </c>
      <c r="AB154" s="199">
        <f t="shared" si="91"/>
        <v>0</v>
      </c>
      <c r="AC154" s="198">
        <f t="shared" si="92"/>
        <v>0</v>
      </c>
      <c r="AD154" s="198">
        <f t="shared" si="93"/>
        <v>0</v>
      </c>
      <c r="AG154" s="161">
        <f t="shared" si="94"/>
        <v>0</v>
      </c>
      <c r="AH154" s="198">
        <f t="shared" si="99"/>
        <v>0</v>
      </c>
      <c r="AJ154" s="200">
        <f t="shared" si="100"/>
        <v>0</v>
      </c>
    </row>
    <row r="155" ht="18" customHeight="1" spans="1:36">
      <c r="A155" s="103"/>
      <c r="B155" s="118"/>
      <c r="C155" s="118" t="s">
        <v>286</v>
      </c>
      <c r="D155" s="180">
        <f t="shared" ref="D155:D163" si="107">E155+F155+W155</f>
        <v>1127.5</v>
      </c>
      <c r="E155" s="180">
        <v>1127.5</v>
      </c>
      <c r="F155" s="180">
        <f t="shared" si="105"/>
        <v>0</v>
      </c>
      <c r="G155" s="180">
        <f>H155+L155</f>
        <v>0</v>
      </c>
      <c r="H155" s="180">
        <f t="shared" si="106"/>
        <v>0</v>
      </c>
      <c r="I155" s="180"/>
      <c r="J155" s="180"/>
      <c r="K155" s="180"/>
      <c r="L155" s="180"/>
      <c r="M155" s="182" t="s">
        <v>285</v>
      </c>
      <c r="N155" s="180">
        <f>SUM(O155:V155)</f>
        <v>0</v>
      </c>
      <c r="O155" s="180"/>
      <c r="P155" s="180"/>
      <c r="Q155" s="180"/>
      <c r="R155" s="180"/>
      <c r="S155" s="180"/>
      <c r="T155" s="180"/>
      <c r="U155" s="180"/>
      <c r="V155" s="180"/>
      <c r="W155" s="180"/>
      <c r="X155" s="189"/>
      <c r="Y155" s="189"/>
      <c r="Z155" s="200">
        <f t="shared" si="90"/>
        <v>0</v>
      </c>
      <c r="AA155" s="198">
        <f t="shared" si="98"/>
        <v>0</v>
      </c>
      <c r="AB155" s="199">
        <f t="shared" si="91"/>
        <v>0</v>
      </c>
      <c r="AC155" s="198">
        <f t="shared" si="92"/>
        <v>0</v>
      </c>
      <c r="AD155" s="198">
        <f t="shared" si="93"/>
        <v>0</v>
      </c>
      <c r="AG155" s="161">
        <f t="shared" si="94"/>
        <v>0</v>
      </c>
      <c r="AH155" s="198">
        <f t="shared" si="99"/>
        <v>0</v>
      </c>
      <c r="AJ155" s="200">
        <f t="shared" si="100"/>
        <v>0</v>
      </c>
    </row>
    <row r="156" ht="18" customHeight="1" spans="1:36">
      <c r="A156" s="103"/>
      <c r="B156" s="118">
        <v>2040202</v>
      </c>
      <c r="C156" s="118" t="s">
        <v>178</v>
      </c>
      <c r="D156" s="180">
        <f t="shared" si="107"/>
        <v>1010</v>
      </c>
      <c r="E156" s="180"/>
      <c r="F156" s="180">
        <f t="shared" si="105"/>
        <v>1010</v>
      </c>
      <c r="G156" s="180">
        <f>H156+L156</f>
        <v>0</v>
      </c>
      <c r="H156" s="180">
        <f t="shared" si="106"/>
        <v>0</v>
      </c>
      <c r="I156" s="180"/>
      <c r="J156" s="180"/>
      <c r="K156" s="180"/>
      <c r="L156" s="180"/>
      <c r="M156" s="182"/>
      <c r="N156" s="180">
        <v>1010</v>
      </c>
      <c r="O156" s="180"/>
      <c r="P156" s="180"/>
      <c r="Q156" s="180"/>
      <c r="R156" s="180"/>
      <c r="S156" s="180"/>
      <c r="T156" s="180"/>
      <c r="U156" s="180"/>
      <c r="V156" s="180"/>
      <c r="W156" s="180"/>
      <c r="X156" s="189"/>
      <c r="Y156" s="189"/>
      <c r="Z156" s="200">
        <f t="shared" si="90"/>
        <v>0</v>
      </c>
      <c r="AA156" s="198">
        <f t="shared" si="98"/>
        <v>0</v>
      </c>
      <c r="AB156" s="199">
        <f t="shared" si="91"/>
        <v>0</v>
      </c>
      <c r="AC156" s="198">
        <f t="shared" si="92"/>
        <v>0</v>
      </c>
      <c r="AD156" s="198">
        <f t="shared" si="93"/>
        <v>0</v>
      </c>
      <c r="AG156" s="161">
        <f t="shared" si="94"/>
        <v>0</v>
      </c>
      <c r="AH156" s="198">
        <f t="shared" si="99"/>
        <v>0</v>
      </c>
      <c r="AJ156" s="200">
        <f t="shared" si="100"/>
        <v>0</v>
      </c>
    </row>
    <row r="157" ht="18" customHeight="1" spans="1:36">
      <c r="A157" s="103"/>
      <c r="B157" s="118">
        <v>2040204</v>
      </c>
      <c r="C157" s="118" t="s">
        <v>287</v>
      </c>
      <c r="D157" s="180">
        <f t="shared" si="107"/>
        <v>105</v>
      </c>
      <c r="E157" s="180"/>
      <c r="F157" s="180">
        <f t="shared" si="105"/>
        <v>105</v>
      </c>
      <c r="G157" s="180">
        <f>H157+L157</f>
        <v>0</v>
      </c>
      <c r="H157" s="180">
        <f t="shared" si="106"/>
        <v>0</v>
      </c>
      <c r="I157" s="180"/>
      <c r="J157" s="180"/>
      <c r="K157" s="180"/>
      <c r="L157" s="180"/>
      <c r="M157" s="183"/>
      <c r="N157" s="180">
        <v>105</v>
      </c>
      <c r="O157" s="180">
        <v>100</v>
      </c>
      <c r="P157" s="180"/>
      <c r="Q157" s="180"/>
      <c r="R157" s="180"/>
      <c r="S157" s="180"/>
      <c r="T157" s="180"/>
      <c r="U157" s="180"/>
      <c r="V157" s="180"/>
      <c r="W157" s="180"/>
      <c r="X157" s="189"/>
      <c r="Y157" s="189"/>
      <c r="Z157" s="200">
        <f t="shared" si="90"/>
        <v>0</v>
      </c>
      <c r="AA157" s="198">
        <f t="shared" si="98"/>
        <v>0</v>
      </c>
      <c r="AB157" s="199">
        <f t="shared" si="91"/>
        <v>0</v>
      </c>
      <c r="AC157" s="198">
        <f t="shared" si="92"/>
        <v>0</v>
      </c>
      <c r="AD157" s="198">
        <f t="shared" si="93"/>
        <v>0</v>
      </c>
      <c r="AG157" s="161">
        <f t="shared" si="94"/>
        <v>0</v>
      </c>
      <c r="AH157" s="198">
        <f t="shared" si="99"/>
        <v>0</v>
      </c>
      <c r="AJ157" s="200">
        <f t="shared" si="100"/>
        <v>0</v>
      </c>
    </row>
    <row r="158" ht="18" customHeight="1" spans="1:36">
      <c r="A158" s="103"/>
      <c r="B158" s="118">
        <v>2040210</v>
      </c>
      <c r="C158" s="118" t="s">
        <v>288</v>
      </c>
      <c r="D158" s="180">
        <f t="shared" si="107"/>
        <v>53.2</v>
      </c>
      <c r="E158" s="180">
        <v>43.2</v>
      </c>
      <c r="F158" s="180">
        <f t="shared" si="105"/>
        <v>10</v>
      </c>
      <c r="G158" s="180">
        <f>H158+L158</f>
        <v>0</v>
      </c>
      <c r="H158" s="180">
        <f t="shared" si="106"/>
        <v>0</v>
      </c>
      <c r="I158" s="180"/>
      <c r="J158" s="180"/>
      <c r="K158" s="180"/>
      <c r="L158" s="180"/>
      <c r="M158" s="183"/>
      <c r="N158" s="180">
        <v>10</v>
      </c>
      <c r="O158" s="180">
        <v>10</v>
      </c>
      <c r="P158" s="180"/>
      <c r="Q158" s="180"/>
      <c r="R158" s="180"/>
      <c r="S158" s="180"/>
      <c r="T158" s="180"/>
      <c r="U158" s="180"/>
      <c r="V158" s="180"/>
      <c r="W158" s="180"/>
      <c r="X158" s="189"/>
      <c r="Y158" s="189"/>
      <c r="Z158" s="200">
        <f t="shared" si="90"/>
        <v>0</v>
      </c>
      <c r="AA158" s="198">
        <f t="shared" si="98"/>
        <v>0</v>
      </c>
      <c r="AB158" s="199">
        <f t="shared" si="91"/>
        <v>0</v>
      </c>
      <c r="AC158" s="198">
        <f t="shared" si="92"/>
        <v>0</v>
      </c>
      <c r="AD158" s="198">
        <f t="shared" si="93"/>
        <v>0</v>
      </c>
      <c r="AG158" s="161">
        <f t="shared" si="94"/>
        <v>0</v>
      </c>
      <c r="AH158" s="198">
        <f t="shared" si="99"/>
        <v>0</v>
      </c>
      <c r="AJ158" s="200">
        <f t="shared" si="100"/>
        <v>0</v>
      </c>
    </row>
    <row r="159" ht="18" customHeight="1" spans="1:36">
      <c r="A159" s="103"/>
      <c r="B159" s="118">
        <v>2040211</v>
      </c>
      <c r="C159" s="118" t="s">
        <v>289</v>
      </c>
      <c r="D159" s="180">
        <f t="shared" si="107"/>
        <v>25</v>
      </c>
      <c r="E159" s="180"/>
      <c r="F159" s="180">
        <f t="shared" si="105"/>
        <v>25</v>
      </c>
      <c r="G159" s="180">
        <v>5</v>
      </c>
      <c r="H159" s="180">
        <f t="shared" si="106"/>
        <v>0</v>
      </c>
      <c r="I159" s="180"/>
      <c r="J159" s="180"/>
      <c r="K159" s="180"/>
      <c r="L159" s="180">
        <v>5</v>
      </c>
      <c r="M159" s="183" t="s">
        <v>290</v>
      </c>
      <c r="N159" s="180">
        <v>20</v>
      </c>
      <c r="O159" s="180">
        <v>20</v>
      </c>
      <c r="P159" s="180"/>
      <c r="Q159" s="180"/>
      <c r="R159" s="180"/>
      <c r="S159" s="180"/>
      <c r="T159" s="180"/>
      <c r="U159" s="180"/>
      <c r="V159" s="180"/>
      <c r="W159" s="180"/>
      <c r="X159" s="189"/>
      <c r="Y159" s="189"/>
      <c r="Z159" s="200">
        <f t="shared" si="90"/>
        <v>0</v>
      </c>
      <c r="AA159" s="198">
        <f t="shared" si="98"/>
        <v>0</v>
      </c>
      <c r="AB159" s="199">
        <f t="shared" si="91"/>
        <v>0</v>
      </c>
      <c r="AC159" s="198">
        <f t="shared" si="92"/>
        <v>0</v>
      </c>
      <c r="AD159" s="198">
        <f t="shared" si="93"/>
        <v>0</v>
      </c>
      <c r="AG159" s="161">
        <f t="shared" si="94"/>
        <v>0</v>
      </c>
      <c r="AH159" s="198">
        <f t="shared" si="99"/>
        <v>0</v>
      </c>
      <c r="AJ159" s="200">
        <f t="shared" si="100"/>
        <v>0</v>
      </c>
    </row>
    <row r="160" ht="18" customHeight="1" spans="1:36">
      <c r="A160" s="103"/>
      <c r="B160" s="118">
        <v>2040212</v>
      </c>
      <c r="C160" s="118" t="s">
        <v>291</v>
      </c>
      <c r="D160" s="180">
        <f t="shared" si="107"/>
        <v>110</v>
      </c>
      <c r="E160" s="180"/>
      <c r="F160" s="180">
        <f t="shared" si="105"/>
        <v>110</v>
      </c>
      <c r="G160" s="180"/>
      <c r="H160" s="180">
        <f t="shared" si="106"/>
        <v>0</v>
      </c>
      <c r="I160" s="180"/>
      <c r="J160" s="180"/>
      <c r="K160" s="180"/>
      <c r="L160" s="180"/>
      <c r="M160" s="183"/>
      <c r="N160" s="180">
        <v>110</v>
      </c>
      <c r="O160" s="180">
        <v>40</v>
      </c>
      <c r="P160" s="180"/>
      <c r="Q160" s="180"/>
      <c r="R160" s="180"/>
      <c r="S160" s="180"/>
      <c r="T160" s="180"/>
      <c r="U160" s="180"/>
      <c r="V160" s="180"/>
      <c r="W160" s="180"/>
      <c r="X160" s="189"/>
      <c r="Y160" s="189"/>
      <c r="Z160" s="200">
        <f t="shared" si="90"/>
        <v>0</v>
      </c>
      <c r="AA160" s="198">
        <f t="shared" si="98"/>
        <v>0</v>
      </c>
      <c r="AB160" s="199">
        <f t="shared" si="91"/>
        <v>0</v>
      </c>
      <c r="AC160" s="198">
        <f t="shared" si="92"/>
        <v>0</v>
      </c>
      <c r="AD160" s="198">
        <f t="shared" si="93"/>
        <v>0</v>
      </c>
      <c r="AG160" s="161">
        <f t="shared" si="94"/>
        <v>0</v>
      </c>
      <c r="AH160" s="198">
        <f t="shared" si="99"/>
        <v>0</v>
      </c>
      <c r="AJ160" s="200">
        <f t="shared" si="100"/>
        <v>0</v>
      </c>
    </row>
    <row r="161" ht="18" customHeight="1" spans="1:36">
      <c r="A161" s="103"/>
      <c r="B161" s="118">
        <v>2040215</v>
      </c>
      <c r="C161" s="118" t="s">
        <v>292</v>
      </c>
      <c r="D161" s="180">
        <f t="shared" si="107"/>
        <v>18</v>
      </c>
      <c r="E161" s="180"/>
      <c r="F161" s="180">
        <f t="shared" si="105"/>
        <v>18</v>
      </c>
      <c r="G161" s="180"/>
      <c r="H161" s="180"/>
      <c r="I161" s="180"/>
      <c r="J161" s="180"/>
      <c r="K161" s="180"/>
      <c r="L161" s="180"/>
      <c r="M161" s="183"/>
      <c r="N161" s="180">
        <v>18</v>
      </c>
      <c r="O161" s="180"/>
      <c r="P161" s="180"/>
      <c r="Q161" s="180"/>
      <c r="R161" s="180"/>
      <c r="S161" s="180"/>
      <c r="T161" s="180"/>
      <c r="U161" s="180"/>
      <c r="V161" s="180"/>
      <c r="W161" s="180"/>
      <c r="X161" s="189"/>
      <c r="Y161" s="189"/>
      <c r="Z161" s="200"/>
      <c r="AA161" s="198"/>
      <c r="AB161" s="199"/>
      <c r="AC161" s="198"/>
      <c r="AD161" s="198"/>
      <c r="AG161" s="161"/>
      <c r="AH161" s="198"/>
      <c r="AJ161" s="200">
        <f t="shared" si="100"/>
        <v>0</v>
      </c>
    </row>
    <row r="162" ht="18" customHeight="1" spans="1:36">
      <c r="A162" s="103"/>
      <c r="B162" s="118">
        <v>2040217</v>
      </c>
      <c r="C162" s="118" t="s">
        <v>293</v>
      </c>
      <c r="D162" s="180">
        <f t="shared" si="107"/>
        <v>40</v>
      </c>
      <c r="E162" s="180"/>
      <c r="F162" s="180">
        <f t="shared" si="105"/>
        <v>40</v>
      </c>
      <c r="G162" s="180"/>
      <c r="H162" s="180">
        <f t="shared" si="106"/>
        <v>0</v>
      </c>
      <c r="I162" s="180"/>
      <c r="J162" s="180"/>
      <c r="K162" s="180"/>
      <c r="L162" s="180"/>
      <c r="M162" s="183"/>
      <c r="N162" s="180">
        <v>40</v>
      </c>
      <c r="O162" s="180">
        <v>40</v>
      </c>
      <c r="P162" s="180"/>
      <c r="Q162" s="180"/>
      <c r="R162" s="180"/>
      <c r="S162" s="180"/>
      <c r="T162" s="180"/>
      <c r="U162" s="180"/>
      <c r="V162" s="180"/>
      <c r="W162" s="180"/>
      <c r="X162" s="189"/>
      <c r="Y162" s="189"/>
      <c r="Z162" s="200">
        <f t="shared" si="90"/>
        <v>0</v>
      </c>
      <c r="AA162" s="198">
        <f t="shared" si="98"/>
        <v>0</v>
      </c>
      <c r="AB162" s="199">
        <f t="shared" si="91"/>
        <v>0</v>
      </c>
      <c r="AC162" s="198">
        <f t="shared" si="92"/>
        <v>0</v>
      </c>
      <c r="AD162" s="198">
        <f t="shared" si="93"/>
        <v>0</v>
      </c>
      <c r="AG162" s="161">
        <f t="shared" si="94"/>
        <v>0</v>
      </c>
      <c r="AH162" s="198">
        <f t="shared" si="99"/>
        <v>0</v>
      </c>
      <c r="AJ162" s="200">
        <f t="shared" si="100"/>
        <v>0</v>
      </c>
    </row>
    <row r="163" ht="18" customHeight="1" spans="1:36">
      <c r="A163" s="103"/>
      <c r="B163" s="118">
        <v>2040299</v>
      </c>
      <c r="C163" s="118" t="s">
        <v>294</v>
      </c>
      <c r="D163" s="180">
        <f t="shared" si="107"/>
        <v>747.6</v>
      </c>
      <c r="E163" s="180"/>
      <c r="F163" s="180">
        <f t="shared" si="105"/>
        <v>747.6</v>
      </c>
      <c r="G163" s="180">
        <v>747.6</v>
      </c>
      <c r="H163" s="180">
        <f t="shared" si="106"/>
        <v>747.6</v>
      </c>
      <c r="I163" s="180">
        <f>645.3+102.26</f>
        <v>747.6</v>
      </c>
      <c r="J163" s="180"/>
      <c r="K163" s="180"/>
      <c r="L163" s="180"/>
      <c r="M163" s="183"/>
      <c r="N163" s="180"/>
      <c r="O163" s="180"/>
      <c r="P163" s="180"/>
      <c r="Q163" s="180"/>
      <c r="R163" s="180">
        <v>880</v>
      </c>
      <c r="S163" s="180"/>
      <c r="T163" s="180"/>
      <c r="U163" s="180"/>
      <c r="V163" s="180">
        <v>170</v>
      </c>
      <c r="W163" s="180"/>
      <c r="X163" s="189"/>
      <c r="Y163" s="189"/>
      <c r="Z163" s="200">
        <f t="shared" si="90"/>
        <v>0</v>
      </c>
      <c r="AA163" s="198">
        <f t="shared" si="98"/>
        <v>0</v>
      </c>
      <c r="AB163" s="199">
        <f t="shared" si="91"/>
        <v>0</v>
      </c>
      <c r="AC163" s="198">
        <f t="shared" si="92"/>
        <v>0</v>
      </c>
      <c r="AD163" s="198">
        <f t="shared" si="93"/>
        <v>0</v>
      </c>
      <c r="AG163" s="161">
        <f t="shared" si="94"/>
        <v>0</v>
      </c>
      <c r="AH163" s="198">
        <f t="shared" si="99"/>
        <v>0</v>
      </c>
      <c r="AJ163" s="200">
        <f t="shared" si="100"/>
        <v>0</v>
      </c>
    </row>
    <row r="164" ht="18" customHeight="1" spans="1:36">
      <c r="A164" s="103">
        <v>1</v>
      </c>
      <c r="B164" s="115">
        <v>2040400</v>
      </c>
      <c r="C164" s="115" t="s">
        <v>295</v>
      </c>
      <c r="D164" s="180">
        <f t="shared" ref="D164:V164" si="108">SUM(D165:D169)</f>
        <v>1534.7</v>
      </c>
      <c r="E164" s="180">
        <f t="shared" si="108"/>
        <v>798.4</v>
      </c>
      <c r="F164" s="180">
        <f t="shared" si="108"/>
        <v>736.3</v>
      </c>
      <c r="G164" s="180">
        <f t="shared" si="108"/>
        <v>181.3</v>
      </c>
      <c r="H164" s="180">
        <f t="shared" si="108"/>
        <v>0</v>
      </c>
      <c r="I164" s="180">
        <f t="shared" si="108"/>
        <v>0</v>
      </c>
      <c r="J164" s="180">
        <f t="shared" si="108"/>
        <v>0</v>
      </c>
      <c r="K164" s="180">
        <f t="shared" si="108"/>
        <v>0</v>
      </c>
      <c r="L164" s="180">
        <f t="shared" si="108"/>
        <v>0</v>
      </c>
      <c r="M164" s="180">
        <f t="shared" si="108"/>
        <v>0</v>
      </c>
      <c r="N164" s="180">
        <f t="shared" si="108"/>
        <v>555</v>
      </c>
      <c r="O164" s="180">
        <f t="shared" si="108"/>
        <v>0</v>
      </c>
      <c r="P164" s="180">
        <f t="shared" si="108"/>
        <v>0</v>
      </c>
      <c r="Q164" s="180">
        <f t="shared" si="108"/>
        <v>0</v>
      </c>
      <c r="R164" s="180">
        <f t="shared" si="108"/>
        <v>120</v>
      </c>
      <c r="S164" s="180">
        <f t="shared" si="108"/>
        <v>0</v>
      </c>
      <c r="T164" s="180">
        <f t="shared" si="108"/>
        <v>0</v>
      </c>
      <c r="U164" s="180">
        <f t="shared" si="108"/>
        <v>0</v>
      </c>
      <c r="V164" s="180">
        <f t="shared" si="108"/>
        <v>0</v>
      </c>
      <c r="W164" s="180"/>
      <c r="X164" s="189"/>
      <c r="Y164" s="189"/>
      <c r="Z164" s="200">
        <f t="shared" si="90"/>
        <v>0</v>
      </c>
      <c r="AA164" s="198">
        <f t="shared" si="98"/>
        <v>0</v>
      </c>
      <c r="AB164" s="199">
        <f t="shared" si="91"/>
        <v>0</v>
      </c>
      <c r="AC164" s="198">
        <f t="shared" si="92"/>
        <v>0</v>
      </c>
      <c r="AD164" s="198">
        <f t="shared" si="93"/>
        <v>0</v>
      </c>
      <c r="AG164" s="161">
        <f t="shared" si="94"/>
        <v>0</v>
      </c>
      <c r="AH164" s="198">
        <f t="shared" si="99"/>
        <v>0</v>
      </c>
      <c r="AJ164" s="200">
        <f t="shared" si="100"/>
        <v>0</v>
      </c>
    </row>
    <row r="165" ht="18" customHeight="1" spans="1:36">
      <c r="A165" s="103"/>
      <c r="B165" s="118">
        <v>2040401</v>
      </c>
      <c r="C165" s="118" t="s">
        <v>176</v>
      </c>
      <c r="D165" s="180">
        <f>E165+F165+W165</f>
        <v>798.4</v>
      </c>
      <c r="E165" s="180">
        <v>798.4</v>
      </c>
      <c r="F165" s="180">
        <f>G165+N165</f>
        <v>0</v>
      </c>
      <c r="G165" s="180">
        <f>H165+L165</f>
        <v>0</v>
      </c>
      <c r="H165" s="180">
        <f>SUM(I165:K165)</f>
        <v>0</v>
      </c>
      <c r="I165" s="180"/>
      <c r="J165" s="180"/>
      <c r="K165" s="180"/>
      <c r="L165" s="180"/>
      <c r="M165" s="182" t="s">
        <v>285</v>
      </c>
      <c r="N165" s="180">
        <f>SUM(O165:V165)</f>
        <v>0</v>
      </c>
      <c r="O165" s="180"/>
      <c r="P165" s="180"/>
      <c r="Q165" s="180"/>
      <c r="R165" s="180"/>
      <c r="S165" s="180"/>
      <c r="T165" s="180"/>
      <c r="U165" s="180"/>
      <c r="V165" s="180"/>
      <c r="W165" s="180"/>
      <c r="X165" s="189"/>
      <c r="Y165" s="189"/>
      <c r="Z165" s="200">
        <f t="shared" si="90"/>
        <v>0</v>
      </c>
      <c r="AA165" s="198">
        <f t="shared" si="98"/>
        <v>0</v>
      </c>
      <c r="AB165" s="199">
        <f t="shared" si="91"/>
        <v>0</v>
      </c>
      <c r="AC165" s="198">
        <f t="shared" si="92"/>
        <v>0</v>
      </c>
      <c r="AD165" s="198">
        <f t="shared" si="93"/>
        <v>0</v>
      </c>
      <c r="AG165" s="161">
        <f t="shared" si="94"/>
        <v>0</v>
      </c>
      <c r="AH165" s="198">
        <f t="shared" si="99"/>
        <v>0</v>
      </c>
      <c r="AJ165" s="200">
        <f t="shared" si="100"/>
        <v>0</v>
      </c>
    </row>
    <row r="166" ht="18" customHeight="1" spans="1:36">
      <c r="A166" s="103"/>
      <c r="B166" s="118">
        <v>2040402</v>
      </c>
      <c r="C166" s="118" t="s">
        <v>178</v>
      </c>
      <c r="D166" s="180">
        <f>E166+F166+W166</f>
        <v>245</v>
      </c>
      <c r="E166" s="180"/>
      <c r="F166" s="180">
        <f>G166+N166</f>
        <v>245</v>
      </c>
      <c r="G166" s="180">
        <f>H166+L166</f>
        <v>0</v>
      </c>
      <c r="H166" s="180">
        <f>SUM(I166:K166)</f>
        <v>0</v>
      </c>
      <c r="I166" s="180"/>
      <c r="J166" s="180"/>
      <c r="K166" s="180"/>
      <c r="L166" s="180"/>
      <c r="M166" s="182"/>
      <c r="N166" s="180">
        <v>245</v>
      </c>
      <c r="O166" s="180"/>
      <c r="P166" s="180"/>
      <c r="Q166" s="180"/>
      <c r="R166" s="180"/>
      <c r="S166" s="180"/>
      <c r="T166" s="180"/>
      <c r="U166" s="180"/>
      <c r="V166" s="180"/>
      <c r="W166" s="180"/>
      <c r="X166" s="189"/>
      <c r="Y166" s="189"/>
      <c r="Z166" s="200">
        <f t="shared" si="90"/>
        <v>0</v>
      </c>
      <c r="AA166" s="198">
        <f t="shared" si="98"/>
        <v>0</v>
      </c>
      <c r="AB166" s="199">
        <f t="shared" si="91"/>
        <v>0</v>
      </c>
      <c r="AC166" s="198">
        <f t="shared" si="92"/>
        <v>0</v>
      </c>
      <c r="AD166" s="198">
        <f t="shared" si="93"/>
        <v>0</v>
      </c>
      <c r="AG166" s="161">
        <f t="shared" si="94"/>
        <v>0</v>
      </c>
      <c r="AH166" s="198">
        <f t="shared" si="99"/>
        <v>0</v>
      </c>
      <c r="AJ166" s="200">
        <f t="shared" si="100"/>
        <v>0</v>
      </c>
    </row>
    <row r="167" ht="18" customHeight="1" spans="1:36">
      <c r="A167" s="103"/>
      <c r="B167" s="118">
        <v>2040404</v>
      </c>
      <c r="C167" s="118" t="s">
        <v>296</v>
      </c>
      <c r="D167" s="180">
        <f>E167+F167+W167</f>
        <v>10</v>
      </c>
      <c r="E167" s="180"/>
      <c r="F167" s="180">
        <f>G167+N167</f>
        <v>10</v>
      </c>
      <c r="G167" s="180"/>
      <c r="H167" s="180"/>
      <c r="I167" s="180"/>
      <c r="J167" s="180"/>
      <c r="K167" s="180"/>
      <c r="L167" s="180"/>
      <c r="M167" s="182"/>
      <c r="N167" s="180">
        <v>10</v>
      </c>
      <c r="O167" s="180"/>
      <c r="P167" s="180"/>
      <c r="Q167" s="180"/>
      <c r="R167" s="180"/>
      <c r="S167" s="180"/>
      <c r="T167" s="180"/>
      <c r="U167" s="180"/>
      <c r="V167" s="180"/>
      <c r="W167" s="180"/>
      <c r="X167" s="189"/>
      <c r="Y167" s="189"/>
      <c r="Z167" s="200"/>
      <c r="AA167" s="198"/>
      <c r="AB167" s="199"/>
      <c r="AC167" s="198"/>
      <c r="AD167" s="198"/>
      <c r="AG167" s="161"/>
      <c r="AH167" s="198"/>
      <c r="AJ167" s="200"/>
    </row>
    <row r="168" ht="18" customHeight="1" spans="1:36">
      <c r="A168" s="103"/>
      <c r="B168" s="118">
        <v>2040407</v>
      </c>
      <c r="C168" s="118" t="s">
        <v>297</v>
      </c>
      <c r="D168" s="180">
        <f>E168+F168+W168</f>
        <v>200</v>
      </c>
      <c r="E168" s="180"/>
      <c r="F168" s="180">
        <f>G168+N168</f>
        <v>200</v>
      </c>
      <c r="G168" s="180"/>
      <c r="H168" s="180"/>
      <c r="I168" s="180"/>
      <c r="J168" s="180"/>
      <c r="K168" s="180"/>
      <c r="L168" s="180"/>
      <c r="M168" s="182"/>
      <c r="N168" s="180">
        <v>200</v>
      </c>
      <c r="O168" s="180"/>
      <c r="P168" s="180"/>
      <c r="Q168" s="180"/>
      <c r="R168" s="180"/>
      <c r="S168" s="180"/>
      <c r="T168" s="180"/>
      <c r="U168" s="180"/>
      <c r="V168" s="180"/>
      <c r="W168" s="180"/>
      <c r="X168" s="189"/>
      <c r="Y168" s="189"/>
      <c r="Z168" s="200"/>
      <c r="AA168" s="198"/>
      <c r="AB168" s="199"/>
      <c r="AC168" s="198"/>
      <c r="AD168" s="198"/>
      <c r="AG168" s="161"/>
      <c r="AH168" s="198"/>
      <c r="AJ168" s="200"/>
    </row>
    <row r="169" ht="18" customHeight="1" spans="1:36">
      <c r="A169" s="103"/>
      <c r="B169" s="118">
        <v>2040499</v>
      </c>
      <c r="C169" s="118" t="s">
        <v>298</v>
      </c>
      <c r="D169" s="180">
        <f>E169+F169+W169</f>
        <v>281.3</v>
      </c>
      <c r="E169" s="180"/>
      <c r="F169" s="180">
        <f>G169+N169</f>
        <v>281.3</v>
      </c>
      <c r="G169" s="180">
        <v>181.3</v>
      </c>
      <c r="H169" s="180"/>
      <c r="I169" s="180"/>
      <c r="J169" s="180"/>
      <c r="K169" s="180"/>
      <c r="L169" s="180"/>
      <c r="M169" s="182"/>
      <c r="N169" s="180">
        <v>100</v>
      </c>
      <c r="O169" s="180"/>
      <c r="P169" s="180"/>
      <c r="Q169" s="180"/>
      <c r="R169" s="180">
        <v>120</v>
      </c>
      <c r="S169" s="180"/>
      <c r="T169" s="180"/>
      <c r="U169" s="180"/>
      <c r="V169" s="180"/>
      <c r="W169" s="180"/>
      <c r="X169" s="189"/>
      <c r="Y169" s="189"/>
      <c r="Z169" s="200">
        <f t="shared" si="90"/>
        <v>0</v>
      </c>
      <c r="AA169" s="198">
        <f t="shared" si="98"/>
        <v>0</v>
      </c>
      <c r="AB169" s="199">
        <f t="shared" si="91"/>
        <v>0</v>
      </c>
      <c r="AC169" s="198">
        <f t="shared" si="92"/>
        <v>0</v>
      </c>
      <c r="AD169" s="198">
        <f t="shared" si="93"/>
        <v>0</v>
      </c>
      <c r="AG169" s="161">
        <f t="shared" si="94"/>
        <v>0</v>
      </c>
      <c r="AH169" s="198">
        <f t="shared" si="99"/>
        <v>0</v>
      </c>
      <c r="AJ169" s="200">
        <f t="shared" si="100"/>
        <v>0</v>
      </c>
    </row>
    <row r="170" ht="18" customHeight="1" spans="1:36">
      <c r="A170" s="103">
        <v>1</v>
      </c>
      <c r="B170" s="115">
        <v>2040500</v>
      </c>
      <c r="C170" s="115" t="s">
        <v>299</v>
      </c>
      <c r="D170" s="180">
        <f t="shared" ref="D170:V170" si="109">SUM(D171:D174)</f>
        <v>1494.9</v>
      </c>
      <c r="E170" s="180">
        <f t="shared" si="109"/>
        <v>1160.4</v>
      </c>
      <c r="F170" s="180">
        <f t="shared" si="109"/>
        <v>334.5</v>
      </c>
      <c r="G170" s="180">
        <f t="shared" si="109"/>
        <v>304.5</v>
      </c>
      <c r="H170" s="180">
        <f t="shared" si="109"/>
        <v>305</v>
      </c>
      <c r="I170" s="180">
        <f t="shared" si="109"/>
        <v>305</v>
      </c>
      <c r="J170" s="180">
        <f t="shared" si="109"/>
        <v>0</v>
      </c>
      <c r="K170" s="180">
        <f t="shared" si="109"/>
        <v>0</v>
      </c>
      <c r="L170" s="180">
        <f t="shared" si="109"/>
        <v>0</v>
      </c>
      <c r="M170" s="180">
        <f t="shared" si="109"/>
        <v>0</v>
      </c>
      <c r="N170" s="180">
        <f t="shared" si="109"/>
        <v>30</v>
      </c>
      <c r="O170" s="180">
        <f t="shared" si="109"/>
        <v>20</v>
      </c>
      <c r="P170" s="180">
        <f t="shared" si="109"/>
        <v>0</v>
      </c>
      <c r="Q170" s="180">
        <f t="shared" si="109"/>
        <v>0</v>
      </c>
      <c r="R170" s="180">
        <f t="shared" si="109"/>
        <v>0</v>
      </c>
      <c r="S170" s="180">
        <f t="shared" si="109"/>
        <v>0</v>
      </c>
      <c r="T170" s="180">
        <f t="shared" si="109"/>
        <v>0</v>
      </c>
      <c r="U170" s="180">
        <f t="shared" si="109"/>
        <v>0</v>
      </c>
      <c r="V170" s="180">
        <f t="shared" si="109"/>
        <v>235</v>
      </c>
      <c r="W170" s="180"/>
      <c r="X170" s="189"/>
      <c r="Y170" s="189"/>
      <c r="Z170" s="200">
        <f t="shared" si="90"/>
        <v>0</v>
      </c>
      <c r="AA170" s="198">
        <f t="shared" si="98"/>
        <v>0</v>
      </c>
      <c r="AB170" s="199">
        <f t="shared" si="91"/>
        <v>0</v>
      </c>
      <c r="AC170" s="198">
        <f t="shared" si="92"/>
        <v>0</v>
      </c>
      <c r="AD170" s="198">
        <f t="shared" si="93"/>
        <v>0</v>
      </c>
      <c r="AG170" s="161">
        <f t="shared" si="94"/>
        <v>0</v>
      </c>
      <c r="AH170" s="198">
        <f t="shared" si="99"/>
        <v>0</v>
      </c>
      <c r="AJ170" s="200">
        <f t="shared" si="100"/>
        <v>0</v>
      </c>
    </row>
    <row r="171" ht="18" customHeight="1" spans="1:36">
      <c r="A171" s="103"/>
      <c r="B171" s="118">
        <v>2040501</v>
      </c>
      <c r="C171" s="118" t="s">
        <v>176</v>
      </c>
      <c r="D171" s="180">
        <f>E171+F171+W171</f>
        <v>1160.4</v>
      </c>
      <c r="E171" s="180">
        <v>1160.4</v>
      </c>
      <c r="F171" s="180">
        <f>G171+N171</f>
        <v>0</v>
      </c>
      <c r="G171" s="180">
        <f>H171+L171</f>
        <v>0</v>
      </c>
      <c r="H171" s="180">
        <f>SUM(I171:K171)</f>
        <v>0</v>
      </c>
      <c r="I171" s="180"/>
      <c r="J171" s="180"/>
      <c r="K171" s="180"/>
      <c r="L171" s="180"/>
      <c r="M171" s="182" t="s">
        <v>285</v>
      </c>
      <c r="N171" s="180"/>
      <c r="O171" s="180">
        <v>20</v>
      </c>
      <c r="P171" s="180"/>
      <c r="Q171" s="180"/>
      <c r="R171" s="180"/>
      <c r="S171" s="180"/>
      <c r="T171" s="180"/>
      <c r="U171" s="180"/>
      <c r="V171" s="180"/>
      <c r="W171" s="180"/>
      <c r="X171" s="189"/>
      <c r="Y171" s="189"/>
      <c r="Z171" s="200">
        <f t="shared" si="90"/>
        <v>0</v>
      </c>
      <c r="AA171" s="198">
        <f t="shared" si="98"/>
        <v>0</v>
      </c>
      <c r="AB171" s="199">
        <f t="shared" si="91"/>
        <v>0</v>
      </c>
      <c r="AC171" s="198">
        <f t="shared" si="92"/>
        <v>0</v>
      </c>
      <c r="AD171" s="198">
        <f t="shared" si="93"/>
        <v>0</v>
      </c>
      <c r="AG171" s="161">
        <f t="shared" si="94"/>
        <v>0</v>
      </c>
      <c r="AH171" s="198">
        <f t="shared" si="99"/>
        <v>0</v>
      </c>
      <c r="AJ171" s="200">
        <f t="shared" si="100"/>
        <v>0</v>
      </c>
    </row>
    <row r="172" ht="18" customHeight="1" spans="1:36">
      <c r="A172" s="103"/>
      <c r="B172" s="118">
        <v>2040502</v>
      </c>
      <c r="C172" s="118" t="s">
        <v>178</v>
      </c>
      <c r="D172" s="180">
        <f>E172+F172+W172</f>
        <v>30</v>
      </c>
      <c r="E172" s="180"/>
      <c r="F172" s="180">
        <f>G172+N172</f>
        <v>30</v>
      </c>
      <c r="G172" s="180"/>
      <c r="H172" s="180"/>
      <c r="I172" s="180"/>
      <c r="J172" s="180"/>
      <c r="K172" s="180"/>
      <c r="L172" s="180"/>
      <c r="M172" s="182"/>
      <c r="N172" s="180">
        <v>30</v>
      </c>
      <c r="O172" s="180"/>
      <c r="P172" s="180"/>
      <c r="Q172" s="180"/>
      <c r="R172" s="180"/>
      <c r="S172" s="180"/>
      <c r="T172" s="180"/>
      <c r="U172" s="180"/>
      <c r="V172" s="180"/>
      <c r="W172" s="180"/>
      <c r="X172" s="189"/>
      <c r="Y172" s="189"/>
      <c r="Z172" s="200"/>
      <c r="AA172" s="198"/>
      <c r="AB172" s="199"/>
      <c r="AC172" s="198"/>
      <c r="AD172" s="198"/>
      <c r="AG172" s="161"/>
      <c r="AH172" s="198"/>
      <c r="AJ172" s="200"/>
    </row>
    <row r="173" ht="18" customHeight="1" spans="1:36">
      <c r="A173" s="103"/>
      <c r="B173" s="118">
        <v>2040506</v>
      </c>
      <c r="C173" s="118" t="s">
        <v>300</v>
      </c>
      <c r="D173" s="180">
        <f>E173+F173+W173</f>
        <v>0</v>
      </c>
      <c r="E173" s="180"/>
      <c r="F173" s="180">
        <f>G173+N173</f>
        <v>0</v>
      </c>
      <c r="G173" s="180">
        <f>H173+L173</f>
        <v>0</v>
      </c>
      <c r="H173" s="180">
        <f>SUM(I173:K173)</f>
        <v>0</v>
      </c>
      <c r="I173" s="180"/>
      <c r="J173" s="180"/>
      <c r="K173" s="180"/>
      <c r="L173" s="180"/>
      <c r="M173" s="183"/>
      <c r="N173" s="180">
        <f>SUM(O173:V173)</f>
        <v>0</v>
      </c>
      <c r="O173" s="180"/>
      <c r="P173" s="180"/>
      <c r="Q173" s="180"/>
      <c r="R173" s="180"/>
      <c r="S173" s="180"/>
      <c r="T173" s="180"/>
      <c r="U173" s="180"/>
      <c r="V173" s="180"/>
      <c r="W173" s="180"/>
      <c r="X173" s="189"/>
      <c r="Y173" s="189"/>
      <c r="Z173" s="200">
        <f t="shared" si="90"/>
        <v>0</v>
      </c>
      <c r="AA173" s="198">
        <f t="shared" si="98"/>
        <v>0</v>
      </c>
      <c r="AB173" s="199">
        <f t="shared" si="91"/>
        <v>0</v>
      </c>
      <c r="AC173" s="198">
        <f t="shared" si="92"/>
        <v>0</v>
      </c>
      <c r="AD173" s="198">
        <f t="shared" si="93"/>
        <v>0</v>
      </c>
      <c r="AG173" s="161">
        <f t="shared" si="94"/>
        <v>0</v>
      </c>
      <c r="AH173" s="198">
        <f t="shared" si="99"/>
        <v>0</v>
      </c>
      <c r="AJ173" s="200">
        <f t="shared" si="100"/>
        <v>0</v>
      </c>
    </row>
    <row r="174" ht="18" customHeight="1" spans="1:36">
      <c r="A174" s="103"/>
      <c r="B174" s="118">
        <v>2040599</v>
      </c>
      <c r="C174" s="118" t="s">
        <v>301</v>
      </c>
      <c r="D174" s="180">
        <f>E174+F174+W174</f>
        <v>304.5</v>
      </c>
      <c r="E174" s="180"/>
      <c r="F174" s="180">
        <f>G174+N174</f>
        <v>304.5</v>
      </c>
      <c r="G174" s="180">
        <v>304.5</v>
      </c>
      <c r="H174" s="180">
        <f>SUM(I174:K174)</f>
        <v>305</v>
      </c>
      <c r="I174" s="180">
        <v>305</v>
      </c>
      <c r="J174" s="180"/>
      <c r="K174" s="180"/>
      <c r="L174" s="180"/>
      <c r="M174" s="183"/>
      <c r="N174" s="180"/>
      <c r="O174" s="180"/>
      <c r="P174" s="180"/>
      <c r="Q174" s="180"/>
      <c r="R174" s="180"/>
      <c r="S174" s="180"/>
      <c r="T174" s="180"/>
      <c r="U174" s="180"/>
      <c r="V174" s="180">
        <v>235</v>
      </c>
      <c r="W174" s="180"/>
      <c r="X174" s="189"/>
      <c r="Y174" s="189"/>
      <c r="Z174" s="200">
        <f t="shared" si="90"/>
        <v>0</v>
      </c>
      <c r="AA174" s="198">
        <f t="shared" si="98"/>
        <v>0</v>
      </c>
      <c r="AB174" s="199">
        <f t="shared" si="91"/>
        <v>0</v>
      </c>
      <c r="AC174" s="198">
        <f t="shared" si="92"/>
        <v>0</v>
      </c>
      <c r="AD174" s="198">
        <f t="shared" si="93"/>
        <v>0</v>
      </c>
      <c r="AG174" s="161">
        <f t="shared" si="94"/>
        <v>0</v>
      </c>
      <c r="AH174" s="198">
        <f t="shared" si="99"/>
        <v>0</v>
      </c>
      <c r="AJ174" s="200">
        <f t="shared" si="100"/>
        <v>0</v>
      </c>
    </row>
    <row r="175" ht="18" customHeight="1" spans="1:36">
      <c r="A175" s="103">
        <v>1</v>
      </c>
      <c r="B175" s="115">
        <v>2040600</v>
      </c>
      <c r="C175" s="115" t="s">
        <v>302</v>
      </c>
      <c r="D175" s="180">
        <f t="shared" ref="D175:V175" si="110">D176+SUM(D179:D183)</f>
        <v>1015.2</v>
      </c>
      <c r="E175" s="180">
        <f t="shared" si="110"/>
        <v>805.2</v>
      </c>
      <c r="F175" s="180">
        <f t="shared" si="110"/>
        <v>210</v>
      </c>
      <c r="G175" s="180">
        <f t="shared" si="110"/>
        <v>70</v>
      </c>
      <c r="H175" s="180">
        <f t="shared" si="110"/>
        <v>0</v>
      </c>
      <c r="I175" s="180">
        <f t="shared" si="110"/>
        <v>0</v>
      </c>
      <c r="J175" s="180">
        <f t="shared" si="110"/>
        <v>0</v>
      </c>
      <c r="K175" s="180">
        <f t="shared" si="110"/>
        <v>0</v>
      </c>
      <c r="L175" s="180">
        <f t="shared" si="110"/>
        <v>0</v>
      </c>
      <c r="M175" s="180">
        <f t="shared" si="110"/>
        <v>0</v>
      </c>
      <c r="N175" s="180">
        <f t="shared" si="110"/>
        <v>140</v>
      </c>
      <c r="O175" s="180">
        <f t="shared" si="110"/>
        <v>58</v>
      </c>
      <c r="P175" s="180">
        <f t="shared" si="110"/>
        <v>0</v>
      </c>
      <c r="Q175" s="180">
        <f t="shared" si="110"/>
        <v>0</v>
      </c>
      <c r="R175" s="180">
        <f t="shared" si="110"/>
        <v>0</v>
      </c>
      <c r="S175" s="180">
        <f t="shared" si="110"/>
        <v>0</v>
      </c>
      <c r="T175" s="180">
        <f t="shared" si="110"/>
        <v>0</v>
      </c>
      <c r="U175" s="180">
        <f t="shared" si="110"/>
        <v>0</v>
      </c>
      <c r="V175" s="180">
        <f t="shared" si="110"/>
        <v>28</v>
      </c>
      <c r="W175" s="180"/>
      <c r="X175" s="189"/>
      <c r="Y175" s="189"/>
      <c r="Z175" s="200">
        <f t="shared" si="90"/>
        <v>0</v>
      </c>
      <c r="AA175" s="198">
        <f t="shared" si="98"/>
        <v>0</v>
      </c>
      <c r="AB175" s="199">
        <f t="shared" si="91"/>
        <v>0</v>
      </c>
      <c r="AC175" s="198">
        <f t="shared" si="92"/>
        <v>0</v>
      </c>
      <c r="AD175" s="198">
        <f t="shared" si="93"/>
        <v>0</v>
      </c>
      <c r="AG175" s="161">
        <f t="shared" si="94"/>
        <v>0</v>
      </c>
      <c r="AH175" s="198">
        <f t="shared" si="99"/>
        <v>0</v>
      </c>
      <c r="AJ175" s="200">
        <f t="shared" si="100"/>
        <v>0</v>
      </c>
    </row>
    <row r="176" ht="18" customHeight="1" spans="1:36">
      <c r="A176" s="103">
        <v>1</v>
      </c>
      <c r="B176" s="118">
        <v>2040601</v>
      </c>
      <c r="C176" s="118" t="s">
        <v>176</v>
      </c>
      <c r="D176" s="180">
        <f t="shared" ref="D176:V176" si="111">SUM(D177:D178)</f>
        <v>805.2</v>
      </c>
      <c r="E176" s="180">
        <f t="shared" si="111"/>
        <v>805.2</v>
      </c>
      <c r="F176" s="180">
        <f t="shared" si="111"/>
        <v>0</v>
      </c>
      <c r="G176" s="180">
        <f t="shared" si="111"/>
        <v>0</v>
      </c>
      <c r="H176" s="180">
        <f t="shared" si="111"/>
        <v>0</v>
      </c>
      <c r="I176" s="180"/>
      <c r="J176" s="180">
        <f t="shared" si="111"/>
        <v>0</v>
      </c>
      <c r="K176" s="180">
        <f t="shared" si="111"/>
        <v>0</v>
      </c>
      <c r="L176" s="180">
        <f t="shared" si="111"/>
        <v>0</v>
      </c>
      <c r="M176" s="180">
        <f t="shared" si="111"/>
        <v>0</v>
      </c>
      <c r="N176" s="180">
        <f t="shared" si="111"/>
        <v>0</v>
      </c>
      <c r="O176" s="180">
        <f t="shared" si="111"/>
        <v>0</v>
      </c>
      <c r="P176" s="180">
        <f t="shared" si="111"/>
        <v>0</v>
      </c>
      <c r="Q176" s="180">
        <f t="shared" si="111"/>
        <v>0</v>
      </c>
      <c r="R176" s="180">
        <f t="shared" si="111"/>
        <v>0</v>
      </c>
      <c r="S176" s="180">
        <f t="shared" si="111"/>
        <v>0</v>
      </c>
      <c r="T176" s="180">
        <f t="shared" si="111"/>
        <v>0</v>
      </c>
      <c r="U176" s="180">
        <f t="shared" si="111"/>
        <v>0</v>
      </c>
      <c r="V176" s="180">
        <f t="shared" si="111"/>
        <v>0</v>
      </c>
      <c r="W176" s="180"/>
      <c r="X176" s="189"/>
      <c r="Y176" s="189"/>
      <c r="Z176" s="200">
        <f t="shared" si="90"/>
        <v>0</v>
      </c>
      <c r="AA176" s="198">
        <f t="shared" si="98"/>
        <v>0</v>
      </c>
      <c r="AB176" s="199">
        <f t="shared" si="91"/>
        <v>0</v>
      </c>
      <c r="AC176" s="198">
        <f t="shared" si="92"/>
        <v>0</v>
      </c>
      <c r="AD176" s="198">
        <f t="shared" si="93"/>
        <v>0</v>
      </c>
      <c r="AG176" s="161">
        <f t="shared" si="94"/>
        <v>0</v>
      </c>
      <c r="AH176" s="198">
        <f t="shared" si="99"/>
        <v>0</v>
      </c>
      <c r="AJ176" s="200">
        <f t="shared" si="100"/>
        <v>0</v>
      </c>
    </row>
    <row r="177" ht="18" customHeight="1" spans="1:36">
      <c r="A177" s="103"/>
      <c r="B177" s="118"/>
      <c r="C177" s="118" t="s">
        <v>303</v>
      </c>
      <c r="D177" s="180">
        <f>E177+F177+W177</f>
        <v>124.8</v>
      </c>
      <c r="E177" s="180">
        <v>124.8</v>
      </c>
      <c r="F177" s="180">
        <f t="shared" ref="F177:F183" si="112">G177+N177</f>
        <v>0</v>
      </c>
      <c r="G177" s="180">
        <f>H177+L177</f>
        <v>0</v>
      </c>
      <c r="H177" s="180">
        <f>SUM(I177:K177)</f>
        <v>0</v>
      </c>
      <c r="I177" s="180"/>
      <c r="J177" s="180"/>
      <c r="K177" s="180"/>
      <c r="L177" s="180"/>
      <c r="M177" s="182"/>
      <c r="N177" s="180">
        <f>SUM(O177:V177)</f>
        <v>0</v>
      </c>
      <c r="O177" s="180"/>
      <c r="P177" s="180"/>
      <c r="Q177" s="180"/>
      <c r="R177" s="180"/>
      <c r="S177" s="180"/>
      <c r="T177" s="180"/>
      <c r="U177" s="180"/>
      <c r="V177" s="180"/>
      <c r="W177" s="180"/>
      <c r="X177" s="189"/>
      <c r="Y177" s="189"/>
      <c r="Z177" s="200">
        <f t="shared" si="90"/>
        <v>0</v>
      </c>
      <c r="AA177" s="198">
        <f t="shared" si="98"/>
        <v>0</v>
      </c>
      <c r="AB177" s="199">
        <f t="shared" si="91"/>
        <v>0</v>
      </c>
      <c r="AC177" s="198">
        <f t="shared" si="92"/>
        <v>0</v>
      </c>
      <c r="AD177" s="198">
        <f t="shared" si="93"/>
        <v>0</v>
      </c>
      <c r="AG177" s="161">
        <f t="shared" si="94"/>
        <v>0</v>
      </c>
      <c r="AH177" s="198">
        <f t="shared" si="99"/>
        <v>0</v>
      </c>
      <c r="AJ177" s="200">
        <f t="shared" si="100"/>
        <v>0</v>
      </c>
    </row>
    <row r="178" ht="18" customHeight="1" spans="1:36">
      <c r="A178" s="103"/>
      <c r="B178" s="118"/>
      <c r="C178" s="118" t="s">
        <v>304</v>
      </c>
      <c r="D178" s="180">
        <f t="shared" ref="D178:D183" si="113">E178+F178+W178</f>
        <v>680.4</v>
      </c>
      <c r="E178" s="180">
        <v>680.4</v>
      </c>
      <c r="F178" s="180">
        <f t="shared" si="112"/>
        <v>0</v>
      </c>
      <c r="G178" s="180">
        <f>H178+L178</f>
        <v>0</v>
      </c>
      <c r="H178" s="180">
        <f>SUM(I178:K178)</f>
        <v>0</v>
      </c>
      <c r="I178" s="180"/>
      <c r="J178" s="180"/>
      <c r="K178" s="180"/>
      <c r="L178" s="180"/>
      <c r="M178" s="182" t="s">
        <v>285</v>
      </c>
      <c r="N178" s="180">
        <f>SUM(O178:V178)</f>
        <v>0</v>
      </c>
      <c r="O178" s="180"/>
      <c r="P178" s="180"/>
      <c r="Q178" s="180"/>
      <c r="R178" s="180"/>
      <c r="S178" s="180"/>
      <c r="T178" s="180"/>
      <c r="U178" s="180"/>
      <c r="V178" s="180"/>
      <c r="W178" s="180"/>
      <c r="X178" s="189"/>
      <c r="Y178" s="189"/>
      <c r="Z178" s="200">
        <f t="shared" si="90"/>
        <v>0</v>
      </c>
      <c r="AA178" s="198">
        <f t="shared" si="98"/>
        <v>0</v>
      </c>
      <c r="AB178" s="199">
        <f t="shared" si="91"/>
        <v>0</v>
      </c>
      <c r="AC178" s="198">
        <f t="shared" si="92"/>
        <v>0</v>
      </c>
      <c r="AD178" s="198">
        <f t="shared" si="93"/>
        <v>0</v>
      </c>
      <c r="AG178" s="161">
        <f t="shared" si="94"/>
        <v>0</v>
      </c>
      <c r="AH178" s="198">
        <f t="shared" si="99"/>
        <v>0</v>
      </c>
      <c r="AJ178" s="200">
        <f t="shared" si="100"/>
        <v>0</v>
      </c>
    </row>
    <row r="179" ht="18" customHeight="1" spans="1:36">
      <c r="A179" s="103"/>
      <c r="B179" s="118">
        <v>2040602</v>
      </c>
      <c r="C179" s="118" t="s">
        <v>178</v>
      </c>
      <c r="D179" s="180">
        <f t="shared" si="113"/>
        <v>0</v>
      </c>
      <c r="E179" s="180"/>
      <c r="F179" s="180">
        <f t="shared" si="112"/>
        <v>0</v>
      </c>
      <c r="G179" s="180">
        <f>H179+L179</f>
        <v>0</v>
      </c>
      <c r="H179" s="180">
        <f>SUM(I179:K179)</f>
        <v>0</v>
      </c>
      <c r="I179" s="180"/>
      <c r="J179" s="180"/>
      <c r="K179" s="180"/>
      <c r="L179" s="180"/>
      <c r="M179" s="182"/>
      <c r="N179" s="180">
        <f>SUM(O179:V179)</f>
        <v>0</v>
      </c>
      <c r="O179" s="180"/>
      <c r="P179" s="180"/>
      <c r="Q179" s="180"/>
      <c r="R179" s="180"/>
      <c r="S179" s="180"/>
      <c r="T179" s="180"/>
      <c r="U179" s="180"/>
      <c r="V179" s="180"/>
      <c r="W179" s="180"/>
      <c r="X179" s="189"/>
      <c r="Y179" s="189"/>
      <c r="Z179" s="200"/>
      <c r="AA179" s="198">
        <f t="shared" si="98"/>
        <v>0</v>
      </c>
      <c r="AB179" s="199"/>
      <c r="AC179" s="198"/>
      <c r="AD179" s="198"/>
      <c r="AG179" s="161"/>
      <c r="AH179" s="198">
        <f t="shared" si="99"/>
        <v>0</v>
      </c>
      <c r="AJ179" s="200">
        <f t="shared" si="100"/>
        <v>0</v>
      </c>
    </row>
    <row r="180" ht="18" customHeight="1" spans="1:36">
      <c r="A180" s="103"/>
      <c r="B180" s="118">
        <v>2040605</v>
      </c>
      <c r="C180" s="118" t="s">
        <v>305</v>
      </c>
      <c r="D180" s="180">
        <f t="shared" si="113"/>
        <v>70</v>
      </c>
      <c r="E180" s="180"/>
      <c r="F180" s="180">
        <f t="shared" si="112"/>
        <v>70</v>
      </c>
      <c r="G180" s="180">
        <f>H180+L180</f>
        <v>0</v>
      </c>
      <c r="H180" s="180">
        <f>SUM(I180:K180)</f>
        <v>0</v>
      </c>
      <c r="I180" s="180"/>
      <c r="J180" s="180"/>
      <c r="K180" s="180"/>
      <c r="L180" s="180"/>
      <c r="M180" s="183"/>
      <c r="N180" s="180">
        <v>70</v>
      </c>
      <c r="O180" s="180">
        <v>38</v>
      </c>
      <c r="P180" s="180"/>
      <c r="Q180" s="180"/>
      <c r="R180" s="180"/>
      <c r="S180" s="180"/>
      <c r="T180" s="180"/>
      <c r="U180" s="180"/>
      <c r="V180" s="180"/>
      <c r="W180" s="180"/>
      <c r="X180" s="189"/>
      <c r="Y180" s="189"/>
      <c r="Z180" s="200">
        <f>IF(AG180&gt;0,E180+N180,0)</f>
        <v>0</v>
      </c>
      <c r="AA180" s="198">
        <f t="shared" si="98"/>
        <v>0</v>
      </c>
      <c r="AB180" s="199">
        <f>Z180-AG180</f>
        <v>0</v>
      </c>
      <c r="AC180" s="198">
        <f>IF(AG180=0,0,IF(AB180&lt;0,"负增长",AB180/AG180))</f>
        <v>0</v>
      </c>
      <c r="AD180" s="198">
        <f>AA180-AH180</f>
        <v>0</v>
      </c>
      <c r="AG180" s="161">
        <f>AE180+AF180</f>
        <v>0</v>
      </c>
      <c r="AH180" s="198">
        <f t="shared" si="99"/>
        <v>0</v>
      </c>
      <c r="AJ180" s="200">
        <f t="shared" si="100"/>
        <v>0</v>
      </c>
    </row>
    <row r="181" ht="18" customHeight="1" spans="1:36">
      <c r="A181" s="103"/>
      <c r="B181" s="118">
        <v>2040607</v>
      </c>
      <c r="C181" s="118" t="s">
        <v>306</v>
      </c>
      <c r="D181" s="180">
        <f t="shared" si="113"/>
        <v>10</v>
      </c>
      <c r="E181" s="180"/>
      <c r="F181" s="180">
        <f t="shared" si="112"/>
        <v>10</v>
      </c>
      <c r="G181" s="180">
        <f>H181+L181</f>
        <v>0</v>
      </c>
      <c r="H181" s="180">
        <f>SUM(I181:K181)</f>
        <v>0</v>
      </c>
      <c r="I181" s="180"/>
      <c r="J181" s="180"/>
      <c r="K181" s="180"/>
      <c r="L181" s="180"/>
      <c r="M181" s="183" t="s">
        <v>307</v>
      </c>
      <c r="N181" s="180">
        <v>10</v>
      </c>
      <c r="O181" s="180"/>
      <c r="P181" s="180"/>
      <c r="Q181" s="180"/>
      <c r="R181" s="180"/>
      <c r="S181" s="180"/>
      <c r="T181" s="180"/>
      <c r="U181" s="180"/>
      <c r="V181" s="180"/>
      <c r="W181" s="180"/>
      <c r="X181" s="189"/>
      <c r="Y181" s="189"/>
      <c r="Z181" s="200"/>
      <c r="AA181" s="198">
        <f t="shared" si="98"/>
        <v>0</v>
      </c>
      <c r="AB181" s="199"/>
      <c r="AC181" s="198"/>
      <c r="AD181" s="198"/>
      <c r="AG181" s="161"/>
      <c r="AH181" s="198">
        <f t="shared" si="99"/>
        <v>0</v>
      </c>
      <c r="AJ181" s="200">
        <f t="shared" si="100"/>
        <v>0</v>
      </c>
    </row>
    <row r="182" ht="18" customHeight="1" spans="1:36">
      <c r="A182" s="103"/>
      <c r="B182" s="118">
        <v>2040610</v>
      </c>
      <c r="C182" s="118" t="s">
        <v>308</v>
      </c>
      <c r="D182" s="180">
        <f t="shared" si="113"/>
        <v>60</v>
      </c>
      <c r="E182" s="180"/>
      <c r="F182" s="180">
        <f t="shared" si="112"/>
        <v>60</v>
      </c>
      <c r="G182" s="180"/>
      <c r="H182" s="180"/>
      <c r="I182" s="180"/>
      <c r="J182" s="180"/>
      <c r="K182" s="180"/>
      <c r="L182" s="180"/>
      <c r="M182" s="183"/>
      <c r="N182" s="180">
        <v>60</v>
      </c>
      <c r="O182" s="180">
        <v>20</v>
      </c>
      <c r="P182" s="180"/>
      <c r="Q182" s="180"/>
      <c r="R182" s="180"/>
      <c r="S182" s="180"/>
      <c r="T182" s="180"/>
      <c r="U182" s="180"/>
      <c r="V182" s="180"/>
      <c r="W182" s="180"/>
      <c r="X182" s="189"/>
      <c r="Y182" s="189"/>
      <c r="Z182" s="200"/>
      <c r="AA182" s="198"/>
      <c r="AB182" s="199"/>
      <c r="AC182" s="198"/>
      <c r="AD182" s="198"/>
      <c r="AG182" s="161"/>
      <c r="AH182" s="198"/>
      <c r="AJ182" s="200">
        <f t="shared" si="100"/>
        <v>0</v>
      </c>
    </row>
    <row r="183" ht="18" customHeight="1" spans="1:36">
      <c r="A183" s="103"/>
      <c r="B183" s="118">
        <v>2040699</v>
      </c>
      <c r="C183" s="118" t="s">
        <v>309</v>
      </c>
      <c r="D183" s="180">
        <f t="shared" si="113"/>
        <v>70</v>
      </c>
      <c r="E183" s="180"/>
      <c r="F183" s="180">
        <f t="shared" si="112"/>
        <v>70</v>
      </c>
      <c r="G183" s="180">
        <v>70</v>
      </c>
      <c r="H183" s="180"/>
      <c r="I183" s="180"/>
      <c r="J183" s="180"/>
      <c r="K183" s="180"/>
      <c r="L183" s="180"/>
      <c r="M183" s="183"/>
      <c r="N183" s="180"/>
      <c r="O183" s="180"/>
      <c r="P183" s="180"/>
      <c r="Q183" s="180"/>
      <c r="R183" s="180"/>
      <c r="S183" s="180"/>
      <c r="T183" s="180"/>
      <c r="U183" s="180"/>
      <c r="V183" s="180">
        <v>28</v>
      </c>
      <c r="W183" s="180"/>
      <c r="X183" s="189"/>
      <c r="Y183" s="189"/>
      <c r="Z183" s="200">
        <f t="shared" ref="Z183:Z196" si="114">IF(AG183&gt;0,E183+N183,0)</f>
        <v>0</v>
      </c>
      <c r="AA183" s="198">
        <f t="shared" si="98"/>
        <v>0</v>
      </c>
      <c r="AB183" s="199">
        <f t="shared" ref="AB183:AB202" si="115">Z183-AG183</f>
        <v>0</v>
      </c>
      <c r="AC183" s="198">
        <f t="shared" ref="AC183:AC202" si="116">IF(AG183=0,0,IF(AB183&lt;0,"负增长",AB183/AG183))</f>
        <v>0</v>
      </c>
      <c r="AD183" s="198">
        <f t="shared" ref="AD183:AD202" si="117">AA183-AH183</f>
        <v>0</v>
      </c>
      <c r="AG183" s="161">
        <f t="shared" ref="AG183:AG202" si="118">AE183+AF183</f>
        <v>0</v>
      </c>
      <c r="AH183" s="198">
        <f t="shared" si="99"/>
        <v>0</v>
      </c>
      <c r="AJ183" s="200">
        <f t="shared" si="100"/>
        <v>0</v>
      </c>
    </row>
    <row r="184" ht="18" customHeight="1" spans="1:36">
      <c r="A184" s="103">
        <v>1</v>
      </c>
      <c r="B184" s="115">
        <v>2040900</v>
      </c>
      <c r="C184" s="115" t="s">
        <v>310</v>
      </c>
      <c r="D184" s="180">
        <f t="shared" ref="D184:V184" si="119">SUM(D185:D187)</f>
        <v>66.6</v>
      </c>
      <c r="E184" s="180">
        <f t="shared" si="119"/>
        <v>40.6</v>
      </c>
      <c r="F184" s="180">
        <f t="shared" si="119"/>
        <v>26</v>
      </c>
      <c r="G184" s="180">
        <f t="shared" si="119"/>
        <v>0</v>
      </c>
      <c r="H184" s="180">
        <f t="shared" si="119"/>
        <v>0</v>
      </c>
      <c r="I184" s="180">
        <f t="shared" si="119"/>
        <v>0</v>
      </c>
      <c r="J184" s="180">
        <f t="shared" si="119"/>
        <v>0</v>
      </c>
      <c r="K184" s="180">
        <f t="shared" si="119"/>
        <v>0</v>
      </c>
      <c r="L184" s="180">
        <f t="shared" si="119"/>
        <v>0</v>
      </c>
      <c r="M184" s="180">
        <f t="shared" si="119"/>
        <v>0</v>
      </c>
      <c r="N184" s="180">
        <f t="shared" si="119"/>
        <v>26</v>
      </c>
      <c r="O184" s="180">
        <f t="shared" si="119"/>
        <v>14</v>
      </c>
      <c r="P184" s="180">
        <f t="shared" si="119"/>
        <v>0</v>
      </c>
      <c r="Q184" s="180">
        <f t="shared" si="119"/>
        <v>0</v>
      </c>
      <c r="R184" s="180">
        <f t="shared" si="119"/>
        <v>0</v>
      </c>
      <c r="S184" s="180">
        <f t="shared" si="119"/>
        <v>0</v>
      </c>
      <c r="T184" s="180">
        <f t="shared" si="119"/>
        <v>0</v>
      </c>
      <c r="U184" s="180">
        <f t="shared" si="119"/>
        <v>0</v>
      </c>
      <c r="V184" s="180">
        <f t="shared" si="119"/>
        <v>0</v>
      </c>
      <c r="W184" s="180"/>
      <c r="X184" s="189"/>
      <c r="Y184" s="189"/>
      <c r="Z184" s="200">
        <f t="shared" si="114"/>
        <v>0</v>
      </c>
      <c r="AA184" s="198">
        <f t="shared" si="98"/>
        <v>0</v>
      </c>
      <c r="AB184" s="199">
        <f t="shared" si="115"/>
        <v>0</v>
      </c>
      <c r="AC184" s="198">
        <f t="shared" si="116"/>
        <v>0</v>
      </c>
      <c r="AD184" s="198">
        <f t="shared" si="117"/>
        <v>0</v>
      </c>
      <c r="AG184" s="161">
        <f t="shared" si="118"/>
        <v>0</v>
      </c>
      <c r="AH184" s="198">
        <f t="shared" si="99"/>
        <v>0</v>
      </c>
      <c r="AJ184" s="200">
        <f t="shared" si="100"/>
        <v>0</v>
      </c>
    </row>
    <row r="185" ht="18" customHeight="1" spans="1:36">
      <c r="A185" s="103"/>
      <c r="B185" s="118">
        <v>2040901</v>
      </c>
      <c r="C185" s="118" t="s">
        <v>176</v>
      </c>
      <c r="D185" s="180">
        <f>E185+F185+W185</f>
        <v>40.6</v>
      </c>
      <c r="E185" s="180">
        <v>40.6</v>
      </c>
      <c r="F185" s="180">
        <f>G185+N185</f>
        <v>0</v>
      </c>
      <c r="G185" s="180">
        <f>H185+L185</f>
        <v>0</v>
      </c>
      <c r="H185" s="180">
        <f>SUM(I185:K185)</f>
        <v>0</v>
      </c>
      <c r="I185" s="180"/>
      <c r="J185" s="180"/>
      <c r="K185" s="180"/>
      <c r="L185" s="180"/>
      <c r="M185" s="183"/>
      <c r="N185" s="180">
        <f>SUM(O185:V185)</f>
        <v>0</v>
      </c>
      <c r="O185" s="180"/>
      <c r="P185" s="180"/>
      <c r="Q185" s="180"/>
      <c r="R185" s="180"/>
      <c r="S185" s="180"/>
      <c r="T185" s="180"/>
      <c r="U185" s="180"/>
      <c r="V185" s="180"/>
      <c r="W185" s="180"/>
      <c r="X185" s="189"/>
      <c r="Y185" s="189"/>
      <c r="Z185" s="200">
        <f t="shared" si="114"/>
        <v>0</v>
      </c>
      <c r="AA185" s="198">
        <f t="shared" si="98"/>
        <v>0</v>
      </c>
      <c r="AB185" s="199">
        <f t="shared" si="115"/>
        <v>0</v>
      </c>
      <c r="AC185" s="198">
        <f t="shared" si="116"/>
        <v>0</v>
      </c>
      <c r="AD185" s="198">
        <f t="shared" si="117"/>
        <v>0</v>
      </c>
      <c r="AG185" s="161">
        <f t="shared" si="118"/>
        <v>0</v>
      </c>
      <c r="AH185" s="198">
        <f t="shared" si="99"/>
        <v>0</v>
      </c>
      <c r="AJ185" s="200">
        <f t="shared" si="100"/>
        <v>0</v>
      </c>
    </row>
    <row r="186" ht="18" customHeight="1" spans="1:36">
      <c r="A186" s="103"/>
      <c r="B186" s="118">
        <v>2040905</v>
      </c>
      <c r="C186" s="118" t="s">
        <v>311</v>
      </c>
      <c r="D186" s="180">
        <f>E186+F186+W186</f>
        <v>26</v>
      </c>
      <c r="E186" s="180"/>
      <c r="F186" s="180">
        <f>G186+N186</f>
        <v>26</v>
      </c>
      <c r="G186" s="180">
        <f>H186+L186</f>
        <v>0</v>
      </c>
      <c r="H186" s="180">
        <f>SUM(I186:K186)</f>
        <v>0</v>
      </c>
      <c r="I186" s="180"/>
      <c r="J186" s="180"/>
      <c r="K186" s="180"/>
      <c r="L186" s="180"/>
      <c r="M186" s="183"/>
      <c r="N186" s="180">
        <v>26</v>
      </c>
      <c r="O186" s="180">
        <v>14</v>
      </c>
      <c r="P186" s="180"/>
      <c r="Q186" s="180"/>
      <c r="R186" s="180"/>
      <c r="S186" s="180"/>
      <c r="T186" s="180"/>
      <c r="U186" s="180"/>
      <c r="V186" s="180"/>
      <c r="W186" s="180"/>
      <c r="X186" s="189"/>
      <c r="Y186" s="189"/>
      <c r="Z186" s="200">
        <f t="shared" si="114"/>
        <v>0</v>
      </c>
      <c r="AA186" s="198">
        <f t="shared" si="98"/>
        <v>0</v>
      </c>
      <c r="AB186" s="199">
        <f t="shared" si="115"/>
        <v>0</v>
      </c>
      <c r="AC186" s="198">
        <f t="shared" si="116"/>
        <v>0</v>
      </c>
      <c r="AD186" s="198">
        <f t="shared" si="117"/>
        <v>0</v>
      </c>
      <c r="AG186" s="161">
        <f t="shared" si="118"/>
        <v>0</v>
      </c>
      <c r="AH186" s="198">
        <f t="shared" si="99"/>
        <v>0</v>
      </c>
      <c r="AJ186" s="200">
        <f t="shared" si="100"/>
        <v>0</v>
      </c>
    </row>
    <row r="187" ht="18" customHeight="1" spans="1:36">
      <c r="A187" s="103"/>
      <c r="B187" s="118">
        <v>2040999</v>
      </c>
      <c r="C187" s="118" t="s">
        <v>312</v>
      </c>
      <c r="D187" s="180">
        <f>E187+F187+W187</f>
        <v>0</v>
      </c>
      <c r="E187" s="180"/>
      <c r="F187" s="180">
        <f>G187+N187</f>
        <v>0</v>
      </c>
      <c r="G187" s="180">
        <f>H187+L187</f>
        <v>0</v>
      </c>
      <c r="H187" s="180">
        <f>SUM(I187:K187)</f>
        <v>0</v>
      </c>
      <c r="I187" s="180"/>
      <c r="J187" s="180"/>
      <c r="K187" s="180"/>
      <c r="L187" s="180"/>
      <c r="M187" s="183"/>
      <c r="N187" s="180">
        <f>SUM(O187:V187)</f>
        <v>0</v>
      </c>
      <c r="O187" s="180"/>
      <c r="P187" s="180"/>
      <c r="Q187" s="180"/>
      <c r="R187" s="180"/>
      <c r="S187" s="180"/>
      <c r="T187" s="180"/>
      <c r="U187" s="180"/>
      <c r="V187" s="180"/>
      <c r="W187" s="180"/>
      <c r="X187" s="189"/>
      <c r="Y187" s="189"/>
      <c r="Z187" s="200">
        <f t="shared" si="114"/>
        <v>0</v>
      </c>
      <c r="AA187" s="198">
        <f t="shared" si="98"/>
        <v>0</v>
      </c>
      <c r="AB187" s="199">
        <f t="shared" si="115"/>
        <v>0</v>
      </c>
      <c r="AC187" s="198">
        <f t="shared" si="116"/>
        <v>0</v>
      </c>
      <c r="AD187" s="198">
        <f t="shared" si="117"/>
        <v>0</v>
      </c>
      <c r="AG187" s="161">
        <f t="shared" si="118"/>
        <v>0</v>
      </c>
      <c r="AH187" s="198">
        <f t="shared" si="99"/>
        <v>0</v>
      </c>
      <c r="AJ187" s="200">
        <f t="shared" si="100"/>
        <v>0</v>
      </c>
    </row>
    <row r="188" ht="18" customHeight="1" spans="1:36">
      <c r="A188" s="103">
        <v>1</v>
      </c>
      <c r="B188" s="115">
        <v>2049900</v>
      </c>
      <c r="C188" s="115" t="s">
        <v>313</v>
      </c>
      <c r="D188" s="180">
        <f t="shared" ref="D188:V188" si="120">D189</f>
        <v>263.4</v>
      </c>
      <c r="E188" s="180">
        <f t="shared" si="120"/>
        <v>0</v>
      </c>
      <c r="F188" s="180">
        <f t="shared" si="120"/>
        <v>263.4</v>
      </c>
      <c r="G188" s="180">
        <f t="shared" si="120"/>
        <v>0</v>
      </c>
      <c r="H188" s="180">
        <f t="shared" si="120"/>
        <v>0</v>
      </c>
      <c r="I188" s="180">
        <f t="shared" si="120"/>
        <v>0</v>
      </c>
      <c r="J188" s="180">
        <f t="shared" si="120"/>
        <v>0</v>
      </c>
      <c r="K188" s="180">
        <f t="shared" si="120"/>
        <v>0</v>
      </c>
      <c r="L188" s="180">
        <f t="shared" si="120"/>
        <v>0</v>
      </c>
      <c r="M188" s="180">
        <f t="shared" si="120"/>
        <v>0</v>
      </c>
      <c r="N188" s="180">
        <f t="shared" si="120"/>
        <v>263.4</v>
      </c>
      <c r="O188" s="180">
        <f t="shared" si="120"/>
        <v>100</v>
      </c>
      <c r="P188" s="180">
        <f t="shared" si="120"/>
        <v>0</v>
      </c>
      <c r="Q188" s="180">
        <f t="shared" si="120"/>
        <v>0</v>
      </c>
      <c r="R188" s="180">
        <f t="shared" si="120"/>
        <v>0</v>
      </c>
      <c r="S188" s="180">
        <f t="shared" si="120"/>
        <v>0</v>
      </c>
      <c r="T188" s="180">
        <f t="shared" si="120"/>
        <v>0</v>
      </c>
      <c r="U188" s="180">
        <f t="shared" si="120"/>
        <v>0</v>
      </c>
      <c r="V188" s="180">
        <f t="shared" si="120"/>
        <v>0</v>
      </c>
      <c r="W188" s="180"/>
      <c r="X188" s="189"/>
      <c r="Y188" s="189"/>
      <c r="Z188" s="200">
        <f t="shared" si="114"/>
        <v>0</v>
      </c>
      <c r="AA188" s="198">
        <f t="shared" si="98"/>
        <v>0</v>
      </c>
      <c r="AB188" s="199">
        <f t="shared" si="115"/>
        <v>0</v>
      </c>
      <c r="AC188" s="198">
        <f t="shared" si="116"/>
        <v>0</v>
      </c>
      <c r="AD188" s="198">
        <f t="shared" si="117"/>
        <v>0</v>
      </c>
      <c r="AG188" s="161">
        <f t="shared" si="118"/>
        <v>0</v>
      </c>
      <c r="AH188" s="198">
        <f t="shared" si="99"/>
        <v>0</v>
      </c>
      <c r="AJ188" s="200">
        <f t="shared" si="100"/>
        <v>0</v>
      </c>
    </row>
    <row r="189" ht="18" customHeight="1" spans="1:36">
      <c r="A189" s="103"/>
      <c r="B189" s="118">
        <v>2049901</v>
      </c>
      <c r="C189" s="118" t="s">
        <v>314</v>
      </c>
      <c r="D189" s="180">
        <f>E189+F189+W189</f>
        <v>263.4</v>
      </c>
      <c r="E189" s="180"/>
      <c r="F189" s="180">
        <f>G189+N189</f>
        <v>263.4</v>
      </c>
      <c r="G189" s="180">
        <f>H189+L189</f>
        <v>0</v>
      </c>
      <c r="H189" s="180">
        <f>SUM(I189:K189)</f>
        <v>0</v>
      </c>
      <c r="I189" s="180"/>
      <c r="J189" s="180"/>
      <c r="K189" s="180"/>
      <c r="L189" s="180"/>
      <c r="M189" s="183"/>
      <c r="N189" s="180">
        <v>263.4</v>
      </c>
      <c r="O189" s="180">
        <v>100</v>
      </c>
      <c r="P189" s="180"/>
      <c r="Q189" s="180"/>
      <c r="R189" s="180"/>
      <c r="S189" s="180"/>
      <c r="T189" s="180"/>
      <c r="U189" s="180"/>
      <c r="V189" s="180"/>
      <c r="W189" s="180"/>
      <c r="X189" s="189"/>
      <c r="Y189" s="189"/>
      <c r="Z189" s="200">
        <f t="shared" si="114"/>
        <v>0</v>
      </c>
      <c r="AA189" s="198">
        <f t="shared" si="98"/>
        <v>0</v>
      </c>
      <c r="AB189" s="199">
        <f t="shared" si="115"/>
        <v>0</v>
      </c>
      <c r="AC189" s="198">
        <f t="shared" si="116"/>
        <v>0</v>
      </c>
      <c r="AD189" s="198">
        <f t="shared" si="117"/>
        <v>0</v>
      </c>
      <c r="AG189" s="161">
        <f t="shared" si="118"/>
        <v>0</v>
      </c>
      <c r="AH189" s="198">
        <f t="shared" si="99"/>
        <v>0</v>
      </c>
      <c r="AJ189" s="200">
        <f t="shared" si="100"/>
        <v>0</v>
      </c>
    </row>
    <row r="190" ht="18" customHeight="1" spans="1:36">
      <c r="A190" s="103">
        <v>1</v>
      </c>
      <c r="B190" s="115">
        <v>2050000</v>
      </c>
      <c r="C190" s="115" t="s">
        <v>315</v>
      </c>
      <c r="D190" s="180">
        <f t="shared" ref="D190:V190" si="121">D191+D195+D202+D206+D208+D211+D213+D216</f>
        <v>51636.3</v>
      </c>
      <c r="E190" s="180">
        <f t="shared" si="121"/>
        <v>36640.5</v>
      </c>
      <c r="F190" s="180">
        <f t="shared" si="121"/>
        <v>14995.8</v>
      </c>
      <c r="G190" s="180">
        <f t="shared" si="121"/>
        <v>7266.3</v>
      </c>
      <c r="H190" s="180">
        <f t="shared" si="121"/>
        <v>0</v>
      </c>
      <c r="I190" s="180">
        <f t="shared" si="121"/>
        <v>0</v>
      </c>
      <c r="J190" s="180">
        <f t="shared" si="121"/>
        <v>0</v>
      </c>
      <c r="K190" s="180">
        <f t="shared" si="121"/>
        <v>0</v>
      </c>
      <c r="L190" s="180">
        <f t="shared" si="121"/>
        <v>429</v>
      </c>
      <c r="M190" s="180">
        <f t="shared" si="121"/>
        <v>0</v>
      </c>
      <c r="N190" s="180">
        <f t="shared" si="121"/>
        <v>7729.5</v>
      </c>
      <c r="O190" s="180">
        <f t="shared" si="121"/>
        <v>6985</v>
      </c>
      <c r="P190" s="180">
        <f t="shared" si="121"/>
        <v>5136</v>
      </c>
      <c r="Q190" s="180">
        <f t="shared" si="121"/>
        <v>0</v>
      </c>
      <c r="R190" s="180">
        <f t="shared" si="121"/>
        <v>0</v>
      </c>
      <c r="S190" s="180">
        <f t="shared" si="121"/>
        <v>0</v>
      </c>
      <c r="T190" s="180">
        <f t="shared" si="121"/>
        <v>0</v>
      </c>
      <c r="U190" s="180">
        <f t="shared" si="121"/>
        <v>0</v>
      </c>
      <c r="V190" s="180">
        <f t="shared" si="121"/>
        <v>3962</v>
      </c>
      <c r="W190" s="180"/>
      <c r="X190" s="189"/>
      <c r="Y190" s="189"/>
      <c r="Z190" s="200">
        <f t="shared" si="114"/>
        <v>44370</v>
      </c>
      <c r="AA190" s="198">
        <f>Z190/223755.7</f>
        <v>0.1983</v>
      </c>
      <c r="AB190" s="199">
        <f t="shared" si="115"/>
        <v>5206</v>
      </c>
      <c r="AC190" s="198">
        <f t="shared" si="116"/>
        <v>0.1329</v>
      </c>
      <c r="AD190" s="198">
        <f t="shared" si="117"/>
        <v>-0.0051</v>
      </c>
      <c r="AE190" s="170">
        <v>17815.8</v>
      </c>
      <c r="AF190" s="170">
        <v>21347.8</v>
      </c>
      <c r="AG190" s="161">
        <f t="shared" si="118"/>
        <v>39163.6</v>
      </c>
      <c r="AH190" s="198">
        <f>AG190/192555</f>
        <v>0.2034</v>
      </c>
      <c r="AJ190" s="200">
        <f t="shared" si="100"/>
        <v>0</v>
      </c>
    </row>
    <row r="191" ht="18" customHeight="1" spans="1:36">
      <c r="A191" s="103">
        <v>1</v>
      </c>
      <c r="B191" s="115">
        <v>2050100</v>
      </c>
      <c r="C191" s="115" t="s">
        <v>41</v>
      </c>
      <c r="D191" s="180">
        <f t="shared" ref="D191:V191" si="122">SUM(D192:D194)</f>
        <v>38849.4</v>
      </c>
      <c r="E191" s="180">
        <f t="shared" si="122"/>
        <v>35836.4</v>
      </c>
      <c r="F191" s="180">
        <f t="shared" si="122"/>
        <v>3013</v>
      </c>
      <c r="G191" s="180">
        <f t="shared" si="122"/>
        <v>0</v>
      </c>
      <c r="H191" s="180">
        <f t="shared" si="122"/>
        <v>0</v>
      </c>
      <c r="I191" s="180">
        <f t="shared" si="122"/>
        <v>0</v>
      </c>
      <c r="J191" s="180">
        <f t="shared" si="122"/>
        <v>0</v>
      </c>
      <c r="K191" s="180">
        <f t="shared" si="122"/>
        <v>0</v>
      </c>
      <c r="L191" s="180">
        <f t="shared" si="122"/>
        <v>0</v>
      </c>
      <c r="M191" s="180">
        <f t="shared" si="122"/>
        <v>0</v>
      </c>
      <c r="N191" s="180">
        <f t="shared" si="122"/>
        <v>3013</v>
      </c>
      <c r="O191" s="180">
        <f t="shared" si="122"/>
        <v>45</v>
      </c>
      <c r="P191" s="180">
        <f t="shared" si="122"/>
        <v>0</v>
      </c>
      <c r="Q191" s="180">
        <f t="shared" si="122"/>
        <v>0</v>
      </c>
      <c r="R191" s="180">
        <f t="shared" si="122"/>
        <v>0</v>
      </c>
      <c r="S191" s="180">
        <f t="shared" si="122"/>
        <v>0</v>
      </c>
      <c r="T191" s="180">
        <f t="shared" si="122"/>
        <v>0</v>
      </c>
      <c r="U191" s="180">
        <f t="shared" si="122"/>
        <v>0</v>
      </c>
      <c r="V191" s="180">
        <f t="shared" si="122"/>
        <v>75</v>
      </c>
      <c r="W191" s="180"/>
      <c r="X191" s="189"/>
      <c r="Y191" s="189"/>
      <c r="Z191" s="200">
        <f t="shared" si="114"/>
        <v>0</v>
      </c>
      <c r="AA191" s="198">
        <f t="shared" si="98"/>
        <v>0</v>
      </c>
      <c r="AB191" s="199">
        <f t="shared" si="115"/>
        <v>0</v>
      </c>
      <c r="AC191" s="198">
        <f t="shared" si="116"/>
        <v>0</v>
      </c>
      <c r="AD191" s="198">
        <f t="shared" si="117"/>
        <v>0</v>
      </c>
      <c r="AG191" s="161">
        <f t="shared" si="118"/>
        <v>0</v>
      </c>
      <c r="AH191" s="198">
        <f t="shared" si="99"/>
        <v>0</v>
      </c>
      <c r="AJ191" s="200">
        <f t="shared" si="100"/>
        <v>0</v>
      </c>
    </row>
    <row r="192" ht="18" customHeight="1" spans="1:36">
      <c r="A192" s="103"/>
      <c r="B192" s="118">
        <v>2050101</v>
      </c>
      <c r="C192" s="118" t="s">
        <v>176</v>
      </c>
      <c r="D192" s="180">
        <f>E192+F192+W192</f>
        <v>35836.4</v>
      </c>
      <c r="E192" s="180">
        <v>35836.4</v>
      </c>
      <c r="F192" s="180">
        <f>G192+N192</f>
        <v>0</v>
      </c>
      <c r="G192" s="180">
        <f>H192+L192</f>
        <v>0</v>
      </c>
      <c r="H192" s="180">
        <f>SUM(I192:K192)</f>
        <v>0</v>
      </c>
      <c r="I192" s="180"/>
      <c r="J192" s="180"/>
      <c r="K192" s="180"/>
      <c r="L192" s="180"/>
      <c r="M192" s="183"/>
      <c r="N192" s="180">
        <f>SUM(O192:V192)</f>
        <v>0</v>
      </c>
      <c r="O192" s="180"/>
      <c r="P192" s="180"/>
      <c r="Q192" s="180"/>
      <c r="R192" s="180"/>
      <c r="S192" s="180"/>
      <c r="T192" s="180"/>
      <c r="U192" s="180"/>
      <c r="V192" s="180"/>
      <c r="W192" s="180"/>
      <c r="X192" s="189"/>
      <c r="Y192" s="189"/>
      <c r="Z192" s="200">
        <f t="shared" si="114"/>
        <v>0</v>
      </c>
      <c r="AA192" s="198">
        <f t="shared" si="98"/>
        <v>0</v>
      </c>
      <c r="AB192" s="199">
        <f t="shared" si="115"/>
        <v>0</v>
      </c>
      <c r="AC192" s="198">
        <f t="shared" si="116"/>
        <v>0</v>
      </c>
      <c r="AD192" s="198">
        <f t="shared" si="117"/>
        <v>0</v>
      </c>
      <c r="AG192" s="161">
        <f t="shared" si="118"/>
        <v>0</v>
      </c>
      <c r="AH192" s="198">
        <f t="shared" si="99"/>
        <v>0</v>
      </c>
      <c r="AJ192" s="200">
        <f t="shared" si="100"/>
        <v>0</v>
      </c>
    </row>
    <row r="193" ht="18" customHeight="1" spans="1:36">
      <c r="A193" s="103"/>
      <c r="B193" s="118">
        <v>2050102</v>
      </c>
      <c r="C193" s="118" t="s">
        <v>178</v>
      </c>
      <c r="D193" s="180">
        <f>E193+F193+W193</f>
        <v>3013</v>
      </c>
      <c r="E193" s="180"/>
      <c r="F193" s="180">
        <f>G193+N193</f>
        <v>3013</v>
      </c>
      <c r="G193" s="180"/>
      <c r="H193" s="180"/>
      <c r="I193" s="180"/>
      <c r="J193" s="180"/>
      <c r="K193" s="180"/>
      <c r="L193" s="180"/>
      <c r="M193" s="183"/>
      <c r="N193" s="180">
        <v>3013</v>
      </c>
      <c r="O193" s="180"/>
      <c r="P193" s="180"/>
      <c r="Q193" s="180"/>
      <c r="R193" s="180"/>
      <c r="S193" s="180"/>
      <c r="T193" s="180"/>
      <c r="U193" s="180"/>
      <c r="V193" s="180"/>
      <c r="W193" s="180"/>
      <c r="X193" s="189"/>
      <c r="Y193" s="189"/>
      <c r="Z193" s="200"/>
      <c r="AA193" s="198"/>
      <c r="AB193" s="199"/>
      <c r="AC193" s="198"/>
      <c r="AD193" s="198"/>
      <c r="AG193" s="161"/>
      <c r="AH193" s="198"/>
      <c r="AJ193" s="200"/>
    </row>
    <row r="194" ht="18" customHeight="1" spans="1:36">
      <c r="A194" s="103"/>
      <c r="B194" s="118">
        <v>2050199</v>
      </c>
      <c r="C194" s="118" t="s">
        <v>316</v>
      </c>
      <c r="D194" s="180">
        <f>E194+F194+W194</f>
        <v>0</v>
      </c>
      <c r="E194" s="180"/>
      <c r="F194" s="180">
        <f>G194+N194</f>
        <v>0</v>
      </c>
      <c r="G194" s="180">
        <f>H194+L194</f>
        <v>0</v>
      </c>
      <c r="H194" s="180">
        <f>SUM(I194:K194)</f>
        <v>0</v>
      </c>
      <c r="I194" s="180"/>
      <c r="J194" s="180"/>
      <c r="K194" s="180"/>
      <c r="L194" s="180"/>
      <c r="M194" s="183"/>
      <c r="N194" s="180"/>
      <c r="O194" s="180">
        <v>45</v>
      </c>
      <c r="P194" s="180"/>
      <c r="Q194" s="180"/>
      <c r="R194" s="180"/>
      <c r="S194" s="180"/>
      <c r="T194" s="180"/>
      <c r="U194" s="180"/>
      <c r="V194" s="180">
        <v>75</v>
      </c>
      <c r="W194" s="180"/>
      <c r="X194" s="189"/>
      <c r="Y194" s="189"/>
      <c r="Z194" s="200">
        <f t="shared" si="114"/>
        <v>0</v>
      </c>
      <c r="AA194" s="198">
        <f t="shared" si="98"/>
        <v>0</v>
      </c>
      <c r="AB194" s="199">
        <f t="shared" si="115"/>
        <v>0</v>
      </c>
      <c r="AC194" s="198">
        <f t="shared" si="116"/>
        <v>0</v>
      </c>
      <c r="AD194" s="198">
        <f t="shared" si="117"/>
        <v>0</v>
      </c>
      <c r="AG194" s="161">
        <f t="shared" si="118"/>
        <v>0</v>
      </c>
      <c r="AH194" s="198">
        <f t="shared" si="99"/>
        <v>0</v>
      </c>
      <c r="AJ194" s="200">
        <f t="shared" si="100"/>
        <v>0</v>
      </c>
    </row>
    <row r="195" ht="18" customHeight="1" spans="1:36">
      <c r="A195" s="103">
        <v>1</v>
      </c>
      <c r="B195" s="115">
        <v>2050200</v>
      </c>
      <c r="C195" s="115" t="s">
        <v>42</v>
      </c>
      <c r="D195" s="180">
        <f t="shared" ref="D195:V195" si="123">SUM(D196:D201)</f>
        <v>8194.8</v>
      </c>
      <c r="E195" s="180">
        <f t="shared" si="123"/>
        <v>359</v>
      </c>
      <c r="F195" s="180">
        <f t="shared" si="123"/>
        <v>7835.8</v>
      </c>
      <c r="G195" s="180">
        <f t="shared" si="123"/>
        <v>6062.3</v>
      </c>
      <c r="H195" s="180">
        <f t="shared" si="123"/>
        <v>0</v>
      </c>
      <c r="I195" s="180">
        <f t="shared" si="123"/>
        <v>0</v>
      </c>
      <c r="J195" s="180">
        <f t="shared" si="123"/>
        <v>0</v>
      </c>
      <c r="K195" s="180">
        <f t="shared" si="123"/>
        <v>0</v>
      </c>
      <c r="L195" s="180">
        <f t="shared" si="123"/>
        <v>429</v>
      </c>
      <c r="M195" s="180">
        <f t="shared" si="123"/>
        <v>0</v>
      </c>
      <c r="N195" s="180">
        <f t="shared" si="123"/>
        <v>1773.5</v>
      </c>
      <c r="O195" s="180">
        <f t="shared" si="123"/>
        <v>1688</v>
      </c>
      <c r="P195" s="180">
        <f t="shared" si="123"/>
        <v>5136</v>
      </c>
      <c r="Q195" s="180">
        <f t="shared" si="123"/>
        <v>0</v>
      </c>
      <c r="R195" s="180">
        <f t="shared" si="123"/>
        <v>0</v>
      </c>
      <c r="S195" s="180">
        <f t="shared" si="123"/>
        <v>0</v>
      </c>
      <c r="T195" s="180">
        <f t="shared" si="123"/>
        <v>0</v>
      </c>
      <c r="U195" s="180">
        <f t="shared" si="123"/>
        <v>0</v>
      </c>
      <c r="V195" s="180">
        <f t="shared" si="123"/>
        <v>2585</v>
      </c>
      <c r="W195" s="180"/>
      <c r="X195" s="189"/>
      <c r="Y195" s="189"/>
      <c r="Z195" s="200">
        <f t="shared" si="114"/>
        <v>0</v>
      </c>
      <c r="AA195" s="198">
        <f t="shared" si="98"/>
        <v>0</v>
      </c>
      <c r="AB195" s="199">
        <f t="shared" si="115"/>
        <v>0</v>
      </c>
      <c r="AC195" s="198">
        <f t="shared" si="116"/>
        <v>0</v>
      </c>
      <c r="AD195" s="198">
        <f t="shared" si="117"/>
        <v>0</v>
      </c>
      <c r="AG195" s="161">
        <f t="shared" si="118"/>
        <v>0</v>
      </c>
      <c r="AH195" s="198">
        <f t="shared" si="99"/>
        <v>0</v>
      </c>
      <c r="AJ195" s="200">
        <f t="shared" si="100"/>
        <v>0</v>
      </c>
    </row>
    <row r="196" ht="18" customHeight="1" spans="1:36">
      <c r="A196" s="103"/>
      <c r="B196" s="118">
        <v>2050201</v>
      </c>
      <c r="C196" s="118" t="s">
        <v>317</v>
      </c>
      <c r="D196" s="180">
        <f t="shared" ref="D196:D201" si="124">E196+F196+W196</f>
        <v>754.6</v>
      </c>
      <c r="E196" s="180">
        <v>359</v>
      </c>
      <c r="F196" s="180">
        <f t="shared" ref="F196:F201" si="125">G196+N196</f>
        <v>395.6</v>
      </c>
      <c r="G196" s="180">
        <v>395.6</v>
      </c>
      <c r="H196" s="180"/>
      <c r="I196" s="180"/>
      <c r="J196" s="180"/>
      <c r="K196" s="180"/>
      <c r="L196" s="180"/>
      <c r="M196" s="183"/>
      <c r="N196" s="180"/>
      <c r="O196" s="180">
        <v>45</v>
      </c>
      <c r="P196" s="180"/>
      <c r="Q196" s="180"/>
      <c r="R196" s="180"/>
      <c r="S196" s="180"/>
      <c r="T196" s="180"/>
      <c r="U196" s="180"/>
      <c r="V196" s="180">
        <v>190</v>
      </c>
      <c r="W196" s="180"/>
      <c r="X196" s="189"/>
      <c r="Y196" s="189"/>
      <c r="Z196" s="200">
        <f t="shared" si="114"/>
        <v>0</v>
      </c>
      <c r="AA196" s="198">
        <f t="shared" si="98"/>
        <v>0</v>
      </c>
      <c r="AB196" s="199">
        <f t="shared" si="115"/>
        <v>0</v>
      </c>
      <c r="AC196" s="198">
        <f t="shared" si="116"/>
        <v>0</v>
      </c>
      <c r="AD196" s="198">
        <f t="shared" si="117"/>
        <v>0</v>
      </c>
      <c r="AG196" s="161">
        <f t="shared" si="118"/>
        <v>0</v>
      </c>
      <c r="AH196" s="198">
        <f t="shared" si="99"/>
        <v>0</v>
      </c>
      <c r="AJ196" s="200">
        <f t="shared" si="100"/>
        <v>0</v>
      </c>
    </row>
    <row r="197" ht="18" customHeight="1" spans="1:36">
      <c r="A197" s="103"/>
      <c r="B197" s="118">
        <v>2050202</v>
      </c>
      <c r="C197" s="118" t="s">
        <v>318</v>
      </c>
      <c r="D197" s="180">
        <f t="shared" si="124"/>
        <v>5</v>
      </c>
      <c r="E197" s="180"/>
      <c r="F197" s="180">
        <f t="shared" si="125"/>
        <v>5</v>
      </c>
      <c r="G197" s="180">
        <v>5</v>
      </c>
      <c r="H197" s="180">
        <f>SUM(I197:K197)</f>
        <v>0</v>
      </c>
      <c r="I197" s="180"/>
      <c r="J197" s="180"/>
      <c r="K197" s="180"/>
      <c r="L197" s="180"/>
      <c r="M197" s="183"/>
      <c r="N197" s="180">
        <f>SUM(O197:V197)</f>
        <v>0</v>
      </c>
      <c r="O197" s="180"/>
      <c r="P197" s="180"/>
      <c r="Q197" s="180"/>
      <c r="R197" s="180"/>
      <c r="S197" s="180"/>
      <c r="T197" s="180"/>
      <c r="U197" s="180"/>
      <c r="V197" s="180"/>
      <c r="W197" s="180"/>
      <c r="X197" s="189"/>
      <c r="Y197" s="189"/>
      <c r="Z197" s="200"/>
      <c r="AA197" s="198">
        <f t="shared" si="98"/>
        <v>0</v>
      </c>
      <c r="AB197" s="199">
        <f t="shared" si="115"/>
        <v>0</v>
      </c>
      <c r="AC197" s="198">
        <f t="shared" si="116"/>
        <v>0</v>
      </c>
      <c r="AD197" s="198">
        <f t="shared" si="117"/>
        <v>0</v>
      </c>
      <c r="AG197" s="161">
        <f t="shared" si="118"/>
        <v>0</v>
      </c>
      <c r="AH197" s="198">
        <f t="shared" si="99"/>
        <v>0</v>
      </c>
      <c r="AJ197" s="200">
        <f t="shared" si="100"/>
        <v>0</v>
      </c>
    </row>
    <row r="198" ht="18" customHeight="1" spans="1:36">
      <c r="A198" s="103"/>
      <c r="B198" s="118">
        <v>2050203</v>
      </c>
      <c r="C198" s="118" t="s">
        <v>319</v>
      </c>
      <c r="D198" s="180">
        <f t="shared" si="124"/>
        <v>0</v>
      </c>
      <c r="E198" s="180"/>
      <c r="F198" s="180">
        <f t="shared" si="125"/>
        <v>0</v>
      </c>
      <c r="G198" s="180">
        <f>H198+L198</f>
        <v>0</v>
      </c>
      <c r="H198" s="180">
        <f>SUM(I198:K198)</f>
        <v>0</v>
      </c>
      <c r="I198" s="180"/>
      <c r="J198" s="180"/>
      <c r="K198" s="180"/>
      <c r="L198" s="180"/>
      <c r="M198" s="183"/>
      <c r="N198" s="180">
        <f>SUM(O198:V198)</f>
        <v>0</v>
      </c>
      <c r="O198" s="180"/>
      <c r="P198" s="180"/>
      <c r="Q198" s="180"/>
      <c r="R198" s="180"/>
      <c r="S198" s="180"/>
      <c r="T198" s="180"/>
      <c r="U198" s="180"/>
      <c r="V198" s="180"/>
      <c r="W198" s="180"/>
      <c r="X198" s="189"/>
      <c r="Y198" s="189"/>
      <c r="Z198" s="200">
        <f>IF(AG198&gt;0,E198+N198,0)</f>
        <v>0</v>
      </c>
      <c r="AA198" s="198">
        <f t="shared" si="98"/>
        <v>0</v>
      </c>
      <c r="AB198" s="199">
        <f t="shared" si="115"/>
        <v>0</v>
      </c>
      <c r="AC198" s="198">
        <f t="shared" si="116"/>
        <v>0</v>
      </c>
      <c r="AD198" s="198">
        <f t="shared" si="117"/>
        <v>0</v>
      </c>
      <c r="AG198" s="161">
        <f t="shared" si="118"/>
        <v>0</v>
      </c>
      <c r="AH198" s="198">
        <f t="shared" si="99"/>
        <v>0</v>
      </c>
      <c r="AJ198" s="200">
        <f t="shared" si="100"/>
        <v>0</v>
      </c>
    </row>
    <row r="199" ht="18" customHeight="1" spans="1:36">
      <c r="A199" s="103"/>
      <c r="B199" s="118">
        <v>2050204</v>
      </c>
      <c r="C199" s="118" t="s">
        <v>320</v>
      </c>
      <c r="D199" s="180">
        <f t="shared" si="124"/>
        <v>800.7</v>
      </c>
      <c r="E199" s="180"/>
      <c r="F199" s="180">
        <f t="shared" si="125"/>
        <v>800.7</v>
      </c>
      <c r="G199" s="180">
        <v>428.7</v>
      </c>
      <c r="H199" s="180">
        <f>SUM(I199:K199)</f>
        <v>0</v>
      </c>
      <c r="I199" s="180"/>
      <c r="J199" s="180"/>
      <c r="K199" s="180"/>
      <c r="L199" s="180">
        <v>429</v>
      </c>
      <c r="M199" s="183" t="s">
        <v>321</v>
      </c>
      <c r="N199" s="180">
        <v>372</v>
      </c>
      <c r="O199" s="180">
        <v>80</v>
      </c>
      <c r="P199" s="180"/>
      <c r="Q199" s="180"/>
      <c r="R199" s="180"/>
      <c r="S199" s="180"/>
      <c r="T199" s="180"/>
      <c r="U199" s="180"/>
      <c r="V199" s="180">
        <v>2395</v>
      </c>
      <c r="W199" s="180"/>
      <c r="X199" s="189"/>
      <c r="Y199" s="189"/>
      <c r="Z199" s="200">
        <f>IF(AG199&gt;0,E199+N199,0)</f>
        <v>0</v>
      </c>
      <c r="AA199" s="198">
        <f t="shared" si="98"/>
        <v>0</v>
      </c>
      <c r="AB199" s="199">
        <f t="shared" si="115"/>
        <v>0</v>
      </c>
      <c r="AC199" s="198">
        <f t="shared" si="116"/>
        <v>0</v>
      </c>
      <c r="AD199" s="198">
        <f t="shared" si="117"/>
        <v>0</v>
      </c>
      <c r="AG199" s="161">
        <f t="shared" si="118"/>
        <v>0</v>
      </c>
      <c r="AH199" s="198">
        <f t="shared" si="99"/>
        <v>0</v>
      </c>
      <c r="AJ199" s="200">
        <f t="shared" si="100"/>
        <v>0</v>
      </c>
    </row>
    <row r="200" ht="18" customHeight="1" spans="1:36">
      <c r="A200" s="103"/>
      <c r="B200" s="118">
        <v>2050206</v>
      </c>
      <c r="C200" s="118" t="s">
        <v>322</v>
      </c>
      <c r="D200" s="180">
        <f t="shared" si="124"/>
        <v>0</v>
      </c>
      <c r="E200" s="180"/>
      <c r="F200" s="180">
        <f t="shared" si="125"/>
        <v>0</v>
      </c>
      <c r="G200" s="180">
        <f>H200+L200</f>
        <v>0</v>
      </c>
      <c r="H200" s="180">
        <f>SUM(I200:K200)</f>
        <v>0</v>
      </c>
      <c r="I200" s="180"/>
      <c r="J200" s="180"/>
      <c r="K200" s="180"/>
      <c r="L200" s="180"/>
      <c r="M200" s="183"/>
      <c r="N200" s="180">
        <f>SUM(O200:V200)</f>
        <v>0</v>
      </c>
      <c r="O200" s="180"/>
      <c r="P200" s="180"/>
      <c r="Q200" s="180"/>
      <c r="R200" s="180"/>
      <c r="S200" s="180"/>
      <c r="T200" s="180"/>
      <c r="U200" s="180"/>
      <c r="V200" s="180"/>
      <c r="W200" s="180"/>
      <c r="X200" s="189"/>
      <c r="Y200" s="189"/>
      <c r="Z200" s="200">
        <f>IF(AG200&gt;0,E200+N200,0)</f>
        <v>0</v>
      </c>
      <c r="AA200" s="198">
        <f t="shared" si="98"/>
        <v>0</v>
      </c>
      <c r="AB200" s="199">
        <f t="shared" si="115"/>
        <v>0</v>
      </c>
      <c r="AC200" s="198">
        <f t="shared" si="116"/>
        <v>0</v>
      </c>
      <c r="AD200" s="198">
        <f t="shared" si="117"/>
        <v>0</v>
      </c>
      <c r="AG200" s="161">
        <f t="shared" si="118"/>
        <v>0</v>
      </c>
      <c r="AH200" s="198">
        <f t="shared" si="99"/>
        <v>0</v>
      </c>
      <c r="AJ200" s="200">
        <f t="shared" si="100"/>
        <v>0</v>
      </c>
    </row>
    <row r="201" ht="18" customHeight="1" spans="1:36">
      <c r="A201" s="103"/>
      <c r="B201" s="118">
        <v>2050299</v>
      </c>
      <c r="C201" s="118" t="s">
        <v>323</v>
      </c>
      <c r="D201" s="180">
        <f t="shared" si="124"/>
        <v>6634.5</v>
      </c>
      <c r="E201" s="180"/>
      <c r="F201" s="180">
        <f t="shared" si="125"/>
        <v>6634.5</v>
      </c>
      <c r="G201" s="180">
        <v>5233</v>
      </c>
      <c r="H201" s="180"/>
      <c r="I201" s="180"/>
      <c r="J201" s="180"/>
      <c r="K201" s="180"/>
      <c r="L201" s="180"/>
      <c r="M201" s="183"/>
      <c r="N201" s="180">
        <v>1401.5</v>
      </c>
      <c r="O201" s="180">
        <v>1563</v>
      </c>
      <c r="P201" s="180">
        <v>5136</v>
      </c>
      <c r="Q201" s="180"/>
      <c r="R201" s="180"/>
      <c r="S201" s="180"/>
      <c r="T201" s="180"/>
      <c r="U201" s="180"/>
      <c r="V201" s="180"/>
      <c r="W201" s="180"/>
      <c r="X201" s="189"/>
      <c r="Y201" s="189"/>
      <c r="Z201" s="200">
        <f>IF(AG201&gt;0,E201+N201,0)</f>
        <v>0</v>
      </c>
      <c r="AA201" s="198">
        <f t="shared" si="98"/>
        <v>0</v>
      </c>
      <c r="AB201" s="199">
        <f t="shared" si="115"/>
        <v>0</v>
      </c>
      <c r="AC201" s="198">
        <f t="shared" si="116"/>
        <v>0</v>
      </c>
      <c r="AD201" s="198">
        <f t="shared" si="117"/>
        <v>0</v>
      </c>
      <c r="AG201" s="161">
        <f t="shared" si="118"/>
        <v>0</v>
      </c>
      <c r="AH201" s="198">
        <f t="shared" si="99"/>
        <v>0</v>
      </c>
      <c r="AJ201" s="200">
        <f t="shared" si="100"/>
        <v>0</v>
      </c>
    </row>
    <row r="202" ht="18" customHeight="1" spans="1:36">
      <c r="A202" s="103">
        <v>1</v>
      </c>
      <c r="B202" s="115">
        <v>2050300</v>
      </c>
      <c r="C202" s="115" t="s">
        <v>43</v>
      </c>
      <c r="D202" s="180">
        <f t="shared" ref="D202:V202" si="126">SUM(D203:D205)</f>
        <v>1705.7</v>
      </c>
      <c r="E202" s="180">
        <f t="shared" si="126"/>
        <v>251.7</v>
      </c>
      <c r="F202" s="180">
        <f t="shared" si="126"/>
        <v>1454</v>
      </c>
      <c r="G202" s="180">
        <f t="shared" si="126"/>
        <v>1004</v>
      </c>
      <c r="H202" s="180">
        <f t="shared" si="126"/>
        <v>0</v>
      </c>
      <c r="I202" s="180">
        <f t="shared" si="126"/>
        <v>0</v>
      </c>
      <c r="J202" s="180">
        <f t="shared" si="126"/>
        <v>0</v>
      </c>
      <c r="K202" s="180">
        <f t="shared" si="126"/>
        <v>0</v>
      </c>
      <c r="L202" s="180">
        <f t="shared" si="126"/>
        <v>0</v>
      </c>
      <c r="M202" s="180">
        <f t="shared" si="126"/>
        <v>0</v>
      </c>
      <c r="N202" s="180">
        <f t="shared" si="126"/>
        <v>450</v>
      </c>
      <c r="O202" s="180">
        <f t="shared" si="126"/>
        <v>445</v>
      </c>
      <c r="P202" s="180">
        <f t="shared" si="126"/>
        <v>0</v>
      </c>
      <c r="Q202" s="180">
        <f t="shared" si="126"/>
        <v>0</v>
      </c>
      <c r="R202" s="180">
        <f t="shared" si="126"/>
        <v>0</v>
      </c>
      <c r="S202" s="180">
        <f t="shared" si="126"/>
        <v>0</v>
      </c>
      <c r="T202" s="180">
        <f t="shared" si="126"/>
        <v>0</v>
      </c>
      <c r="U202" s="180">
        <f t="shared" si="126"/>
        <v>0</v>
      </c>
      <c r="V202" s="180">
        <f t="shared" si="126"/>
        <v>1202</v>
      </c>
      <c r="W202" s="180"/>
      <c r="X202" s="189"/>
      <c r="Y202" s="189"/>
      <c r="Z202" s="200">
        <f>IF(AG202&gt;0,E202+N202,0)</f>
        <v>0</v>
      </c>
      <c r="AA202" s="198">
        <f t="shared" si="98"/>
        <v>0</v>
      </c>
      <c r="AB202" s="199">
        <f t="shared" si="115"/>
        <v>0</v>
      </c>
      <c r="AC202" s="198">
        <f t="shared" si="116"/>
        <v>0</v>
      </c>
      <c r="AD202" s="198">
        <f t="shared" si="117"/>
        <v>0</v>
      </c>
      <c r="AG202" s="161">
        <f t="shared" si="118"/>
        <v>0</v>
      </c>
      <c r="AH202" s="198">
        <f t="shared" si="99"/>
        <v>0</v>
      </c>
      <c r="AJ202" s="200">
        <f t="shared" si="100"/>
        <v>0</v>
      </c>
    </row>
    <row r="203" s="162" customFormat="1" ht="18" customHeight="1" spans="1:36">
      <c r="A203" s="103"/>
      <c r="B203" s="118">
        <v>2050301</v>
      </c>
      <c r="C203" s="118" t="s">
        <v>324</v>
      </c>
      <c r="D203" s="180">
        <f>E203+F203+W203</f>
        <v>380</v>
      </c>
      <c r="E203" s="180"/>
      <c r="F203" s="180">
        <f>G203+N203</f>
        <v>380</v>
      </c>
      <c r="G203" s="180"/>
      <c r="H203" s="180"/>
      <c r="I203" s="180"/>
      <c r="J203" s="180"/>
      <c r="K203" s="180"/>
      <c r="L203" s="180"/>
      <c r="M203" s="201"/>
      <c r="N203" s="180">
        <v>380</v>
      </c>
      <c r="O203" s="180">
        <v>380</v>
      </c>
      <c r="P203" s="180"/>
      <c r="Q203" s="180"/>
      <c r="R203" s="180"/>
      <c r="S203" s="180"/>
      <c r="T203" s="180"/>
      <c r="U203" s="180"/>
      <c r="V203" s="180"/>
      <c r="W203" s="180"/>
      <c r="X203" s="189"/>
      <c r="Y203" s="189"/>
      <c r="Z203" s="205"/>
      <c r="AA203" s="198">
        <f t="shared" si="98"/>
        <v>0</v>
      </c>
      <c r="AB203" s="206"/>
      <c r="AC203" s="207"/>
      <c r="AD203" s="207"/>
      <c r="AG203" s="208"/>
      <c r="AH203" s="198">
        <f t="shared" si="99"/>
        <v>0</v>
      </c>
      <c r="AJ203" s="200">
        <f t="shared" si="100"/>
        <v>0</v>
      </c>
    </row>
    <row r="204" ht="18" customHeight="1" spans="1:36">
      <c r="A204" s="103"/>
      <c r="B204" s="118">
        <v>2050302</v>
      </c>
      <c r="C204" s="118" t="s">
        <v>325</v>
      </c>
      <c r="D204" s="180">
        <f>E204+F204+W204</f>
        <v>321.7</v>
      </c>
      <c r="E204" s="180">
        <v>251.7</v>
      </c>
      <c r="F204" s="180">
        <f>G204+N204</f>
        <v>70</v>
      </c>
      <c r="G204" s="180"/>
      <c r="H204" s="180"/>
      <c r="I204" s="180"/>
      <c r="J204" s="180"/>
      <c r="K204" s="180"/>
      <c r="L204" s="180"/>
      <c r="M204" s="183"/>
      <c r="N204" s="180">
        <v>70</v>
      </c>
      <c r="O204" s="180">
        <v>65</v>
      </c>
      <c r="P204" s="180"/>
      <c r="Q204" s="180"/>
      <c r="R204" s="180"/>
      <c r="S204" s="180"/>
      <c r="T204" s="180"/>
      <c r="U204" s="180"/>
      <c r="V204" s="180">
        <v>1202</v>
      </c>
      <c r="W204" s="180"/>
      <c r="X204" s="189"/>
      <c r="Y204" s="189"/>
      <c r="Z204" s="200">
        <f t="shared" ref="Z204:Z228" si="127">IF(AG204&gt;0,E204+N204,0)</f>
        <v>0</v>
      </c>
      <c r="AA204" s="198">
        <f t="shared" si="98"/>
        <v>0</v>
      </c>
      <c r="AB204" s="199">
        <f t="shared" ref="AB204:AB228" si="128">Z204-AG204</f>
        <v>0</v>
      </c>
      <c r="AC204" s="198">
        <f t="shared" ref="AC204:AC228" si="129">IF(AG204=0,0,IF(AB204&lt;0,"负增长",AB204/AG204))</f>
        <v>0</v>
      </c>
      <c r="AD204" s="198">
        <f t="shared" ref="AD204:AD228" si="130">AA204-AH204</f>
        <v>0</v>
      </c>
      <c r="AG204" s="161">
        <f t="shared" ref="AG204:AG228" si="131">AE204+AF204</f>
        <v>0</v>
      </c>
      <c r="AH204" s="198">
        <f t="shared" si="99"/>
        <v>0</v>
      </c>
      <c r="AJ204" s="200">
        <f t="shared" si="100"/>
        <v>0</v>
      </c>
    </row>
    <row r="205" ht="18" customHeight="1" spans="1:36">
      <c r="A205" s="103"/>
      <c r="B205" s="118">
        <v>2050399</v>
      </c>
      <c r="C205" s="118" t="s">
        <v>326</v>
      </c>
      <c r="D205" s="180">
        <f>E205+F205+W205</f>
        <v>1004</v>
      </c>
      <c r="E205" s="180"/>
      <c r="F205" s="180">
        <f>G205+N205</f>
        <v>1004</v>
      </c>
      <c r="G205" s="180">
        <v>1004</v>
      </c>
      <c r="H205" s="180"/>
      <c r="I205" s="180"/>
      <c r="J205" s="180"/>
      <c r="K205" s="180"/>
      <c r="L205" s="180"/>
      <c r="M205" s="183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  <c r="X205" s="189"/>
      <c r="Y205" s="189"/>
      <c r="Z205" s="200">
        <f t="shared" si="127"/>
        <v>0</v>
      </c>
      <c r="AA205" s="198">
        <f t="shared" si="98"/>
        <v>0</v>
      </c>
      <c r="AB205" s="199">
        <f t="shared" si="128"/>
        <v>0</v>
      </c>
      <c r="AC205" s="198">
        <f t="shared" si="129"/>
        <v>0</v>
      </c>
      <c r="AD205" s="198">
        <f t="shared" si="130"/>
        <v>0</v>
      </c>
      <c r="AG205" s="161">
        <f t="shared" si="131"/>
        <v>0</v>
      </c>
      <c r="AH205" s="198">
        <f t="shared" si="99"/>
        <v>0</v>
      </c>
      <c r="AJ205" s="200">
        <f t="shared" si="100"/>
        <v>0</v>
      </c>
    </row>
    <row r="206" ht="18" customHeight="1" spans="1:36">
      <c r="A206" s="103">
        <v>1</v>
      </c>
      <c r="B206" s="115">
        <v>2050400</v>
      </c>
      <c r="C206" s="115" t="s">
        <v>44</v>
      </c>
      <c r="D206" s="180">
        <f t="shared" ref="D206:V206" si="132">D207</f>
        <v>0</v>
      </c>
      <c r="E206" s="180">
        <f t="shared" si="132"/>
        <v>0</v>
      </c>
      <c r="F206" s="180">
        <f t="shared" si="132"/>
        <v>0</v>
      </c>
      <c r="G206" s="180">
        <f t="shared" si="132"/>
        <v>0</v>
      </c>
      <c r="H206" s="180">
        <f t="shared" si="132"/>
        <v>0</v>
      </c>
      <c r="I206" s="180">
        <f t="shared" si="132"/>
        <v>0</v>
      </c>
      <c r="J206" s="180">
        <f t="shared" si="132"/>
        <v>0</v>
      </c>
      <c r="K206" s="180">
        <f t="shared" si="132"/>
        <v>0</v>
      </c>
      <c r="L206" s="180">
        <f t="shared" si="132"/>
        <v>0</v>
      </c>
      <c r="M206" s="180">
        <f t="shared" si="132"/>
        <v>0</v>
      </c>
      <c r="N206" s="180">
        <f t="shared" si="132"/>
        <v>0</v>
      </c>
      <c r="O206" s="180">
        <f t="shared" si="132"/>
        <v>0</v>
      </c>
      <c r="P206" s="180">
        <f t="shared" si="132"/>
        <v>0</v>
      </c>
      <c r="Q206" s="180">
        <f t="shared" si="132"/>
        <v>0</v>
      </c>
      <c r="R206" s="180">
        <f t="shared" si="132"/>
        <v>0</v>
      </c>
      <c r="S206" s="180">
        <f t="shared" si="132"/>
        <v>0</v>
      </c>
      <c r="T206" s="180">
        <f t="shared" si="132"/>
        <v>0</v>
      </c>
      <c r="U206" s="180">
        <f t="shared" si="132"/>
        <v>0</v>
      </c>
      <c r="V206" s="180">
        <f t="shared" si="132"/>
        <v>80</v>
      </c>
      <c r="W206" s="180"/>
      <c r="X206" s="189"/>
      <c r="Y206" s="189"/>
      <c r="Z206" s="200">
        <f t="shared" si="127"/>
        <v>0</v>
      </c>
      <c r="AA206" s="198">
        <f t="shared" si="98"/>
        <v>0</v>
      </c>
      <c r="AB206" s="199">
        <f t="shared" si="128"/>
        <v>0</v>
      </c>
      <c r="AC206" s="198">
        <f t="shared" si="129"/>
        <v>0</v>
      </c>
      <c r="AD206" s="198">
        <f t="shared" si="130"/>
        <v>0</v>
      </c>
      <c r="AG206" s="161">
        <f t="shared" si="131"/>
        <v>0</v>
      </c>
      <c r="AH206" s="198">
        <f t="shared" si="99"/>
        <v>0</v>
      </c>
      <c r="AJ206" s="200">
        <f t="shared" si="100"/>
        <v>0</v>
      </c>
    </row>
    <row r="207" ht="18" customHeight="1" spans="1:36">
      <c r="A207" s="103"/>
      <c r="B207" s="118">
        <v>2050499</v>
      </c>
      <c r="C207" s="118" t="s">
        <v>327</v>
      </c>
      <c r="D207" s="180">
        <f>E207+F207+W207</f>
        <v>0</v>
      </c>
      <c r="E207" s="180"/>
      <c r="F207" s="180">
        <f>G207+N207</f>
        <v>0</v>
      </c>
      <c r="G207" s="180">
        <f>H207+L207</f>
        <v>0</v>
      </c>
      <c r="H207" s="180">
        <f>SUM(I207:K207)</f>
        <v>0</v>
      </c>
      <c r="I207" s="180"/>
      <c r="J207" s="180"/>
      <c r="K207" s="180"/>
      <c r="L207" s="180"/>
      <c r="M207" s="183"/>
      <c r="N207" s="180"/>
      <c r="O207" s="180"/>
      <c r="P207" s="180"/>
      <c r="Q207" s="180"/>
      <c r="R207" s="180"/>
      <c r="S207" s="180"/>
      <c r="T207" s="180"/>
      <c r="U207" s="180"/>
      <c r="V207" s="180">
        <v>80</v>
      </c>
      <c r="W207" s="180"/>
      <c r="X207" s="189"/>
      <c r="Y207" s="189"/>
      <c r="Z207" s="200">
        <f t="shared" si="127"/>
        <v>0</v>
      </c>
      <c r="AA207" s="198">
        <f t="shared" si="98"/>
        <v>0</v>
      </c>
      <c r="AB207" s="199">
        <f t="shared" si="128"/>
        <v>0</v>
      </c>
      <c r="AC207" s="198">
        <f t="shared" si="129"/>
        <v>0</v>
      </c>
      <c r="AD207" s="198">
        <f t="shared" si="130"/>
        <v>0</v>
      </c>
      <c r="AG207" s="161">
        <f t="shared" si="131"/>
        <v>0</v>
      </c>
      <c r="AH207" s="198">
        <f t="shared" si="99"/>
        <v>0</v>
      </c>
      <c r="AJ207" s="200">
        <f t="shared" si="100"/>
        <v>0</v>
      </c>
    </row>
    <row r="208" ht="18" customHeight="1" spans="1:36">
      <c r="A208" s="103">
        <v>1</v>
      </c>
      <c r="B208" s="115">
        <v>2050500</v>
      </c>
      <c r="C208" s="115" t="s">
        <v>45</v>
      </c>
      <c r="D208" s="180">
        <f t="shared" ref="D208:V208" si="133">SUM(D209:D210)</f>
        <v>255.8</v>
      </c>
      <c r="E208" s="180">
        <f t="shared" si="133"/>
        <v>55.8</v>
      </c>
      <c r="F208" s="180">
        <f t="shared" si="133"/>
        <v>200</v>
      </c>
      <c r="G208" s="180">
        <f t="shared" si="133"/>
        <v>200</v>
      </c>
      <c r="H208" s="180">
        <f t="shared" si="133"/>
        <v>0</v>
      </c>
      <c r="I208" s="180">
        <f t="shared" si="133"/>
        <v>0</v>
      </c>
      <c r="J208" s="180">
        <f t="shared" si="133"/>
        <v>0</v>
      </c>
      <c r="K208" s="180">
        <f t="shared" si="133"/>
        <v>0</v>
      </c>
      <c r="L208" s="180">
        <f t="shared" si="133"/>
        <v>0</v>
      </c>
      <c r="M208" s="180">
        <f t="shared" si="133"/>
        <v>0</v>
      </c>
      <c r="N208" s="180">
        <f t="shared" si="133"/>
        <v>0</v>
      </c>
      <c r="O208" s="180">
        <f t="shared" si="133"/>
        <v>0</v>
      </c>
      <c r="P208" s="180">
        <f t="shared" si="133"/>
        <v>0</v>
      </c>
      <c r="Q208" s="180">
        <f t="shared" si="133"/>
        <v>0</v>
      </c>
      <c r="R208" s="180">
        <f t="shared" si="133"/>
        <v>0</v>
      </c>
      <c r="S208" s="180">
        <f t="shared" si="133"/>
        <v>0</v>
      </c>
      <c r="T208" s="180">
        <f t="shared" si="133"/>
        <v>0</v>
      </c>
      <c r="U208" s="180">
        <f t="shared" si="133"/>
        <v>0</v>
      </c>
      <c r="V208" s="180">
        <f t="shared" si="133"/>
        <v>0</v>
      </c>
      <c r="W208" s="180"/>
      <c r="X208" s="189"/>
      <c r="Y208" s="189"/>
      <c r="Z208" s="200">
        <f t="shared" si="127"/>
        <v>0</v>
      </c>
      <c r="AA208" s="198">
        <f t="shared" si="98"/>
        <v>0</v>
      </c>
      <c r="AB208" s="199">
        <f t="shared" si="128"/>
        <v>0</v>
      </c>
      <c r="AC208" s="198">
        <f t="shared" si="129"/>
        <v>0</v>
      </c>
      <c r="AD208" s="198">
        <f t="shared" si="130"/>
        <v>0</v>
      </c>
      <c r="AG208" s="161">
        <f t="shared" si="131"/>
        <v>0</v>
      </c>
      <c r="AH208" s="198">
        <f t="shared" si="99"/>
        <v>0</v>
      </c>
      <c r="AJ208" s="200">
        <f t="shared" si="100"/>
        <v>0</v>
      </c>
    </row>
    <row r="209" ht="18" customHeight="1" spans="1:36">
      <c r="A209" s="103"/>
      <c r="B209" s="118">
        <v>2050501</v>
      </c>
      <c r="C209" s="118" t="s">
        <v>328</v>
      </c>
      <c r="D209" s="180">
        <f>E209+F209+W209</f>
        <v>55.8</v>
      </c>
      <c r="E209" s="180">
        <v>55.8</v>
      </c>
      <c r="F209" s="180">
        <f>G209+N209</f>
        <v>0</v>
      </c>
      <c r="G209" s="180">
        <f>H209+L209</f>
        <v>0</v>
      </c>
      <c r="H209" s="180">
        <f>SUM(I209:K209)</f>
        <v>0</v>
      </c>
      <c r="I209" s="180"/>
      <c r="J209" s="180"/>
      <c r="K209" s="180"/>
      <c r="L209" s="180"/>
      <c r="M209" s="183"/>
      <c r="N209" s="180">
        <f>SUM(O209:V209)</f>
        <v>0</v>
      </c>
      <c r="O209" s="180"/>
      <c r="P209" s="180"/>
      <c r="Q209" s="180"/>
      <c r="R209" s="180"/>
      <c r="S209" s="180"/>
      <c r="T209" s="180"/>
      <c r="U209" s="180"/>
      <c r="V209" s="180"/>
      <c r="W209" s="180"/>
      <c r="X209" s="189"/>
      <c r="Y209" s="189"/>
      <c r="Z209" s="200">
        <f t="shared" si="127"/>
        <v>0</v>
      </c>
      <c r="AA209" s="198">
        <f t="shared" si="98"/>
        <v>0</v>
      </c>
      <c r="AB209" s="199">
        <f t="shared" si="128"/>
        <v>0</v>
      </c>
      <c r="AC209" s="198">
        <f t="shared" si="129"/>
        <v>0</v>
      </c>
      <c r="AD209" s="198">
        <f t="shared" si="130"/>
        <v>0</v>
      </c>
      <c r="AG209" s="161">
        <f t="shared" si="131"/>
        <v>0</v>
      </c>
      <c r="AH209" s="198">
        <f t="shared" si="99"/>
        <v>0</v>
      </c>
      <c r="AJ209" s="200">
        <f t="shared" si="100"/>
        <v>0</v>
      </c>
    </row>
    <row r="210" ht="18" customHeight="1" spans="1:36">
      <c r="A210" s="103"/>
      <c r="B210" s="118">
        <v>2050599</v>
      </c>
      <c r="C210" s="118" t="s">
        <v>329</v>
      </c>
      <c r="D210" s="180">
        <f>E210+F210+W210</f>
        <v>200</v>
      </c>
      <c r="E210" s="180"/>
      <c r="F210" s="180">
        <f>G210+N210</f>
        <v>200</v>
      </c>
      <c r="G210" s="180">
        <v>200</v>
      </c>
      <c r="H210" s="180">
        <f>SUM(I210:K210)</f>
        <v>0</v>
      </c>
      <c r="I210" s="180"/>
      <c r="J210" s="180"/>
      <c r="K210" s="180"/>
      <c r="L210" s="180"/>
      <c r="M210" s="183"/>
      <c r="N210" s="180">
        <f>SUM(O210:V210)</f>
        <v>0</v>
      </c>
      <c r="O210" s="180"/>
      <c r="P210" s="180"/>
      <c r="Q210" s="180"/>
      <c r="R210" s="180"/>
      <c r="S210" s="180"/>
      <c r="T210" s="180"/>
      <c r="U210" s="180"/>
      <c r="V210" s="180"/>
      <c r="W210" s="180"/>
      <c r="X210" s="189"/>
      <c r="Y210" s="189"/>
      <c r="Z210" s="200">
        <f t="shared" si="127"/>
        <v>0</v>
      </c>
      <c r="AA210" s="198">
        <f t="shared" si="98"/>
        <v>0</v>
      </c>
      <c r="AB210" s="199">
        <f t="shared" si="128"/>
        <v>0</v>
      </c>
      <c r="AC210" s="198">
        <f t="shared" si="129"/>
        <v>0</v>
      </c>
      <c r="AD210" s="198">
        <f t="shared" si="130"/>
        <v>0</v>
      </c>
      <c r="AG210" s="161">
        <f t="shared" si="131"/>
        <v>0</v>
      </c>
      <c r="AH210" s="198">
        <f t="shared" si="99"/>
        <v>0</v>
      </c>
      <c r="AJ210" s="200">
        <f t="shared" si="100"/>
        <v>0</v>
      </c>
    </row>
    <row r="211" ht="18" customHeight="1" spans="1:36">
      <c r="A211" s="103">
        <v>1</v>
      </c>
      <c r="B211" s="115">
        <v>2050700</v>
      </c>
      <c r="C211" s="115" t="s">
        <v>46</v>
      </c>
      <c r="D211" s="180">
        <f t="shared" ref="D211:V211" si="134">D212</f>
        <v>0</v>
      </c>
      <c r="E211" s="180">
        <f t="shared" si="134"/>
        <v>0</v>
      </c>
      <c r="F211" s="180">
        <f t="shared" si="134"/>
        <v>0</v>
      </c>
      <c r="G211" s="180">
        <f t="shared" si="134"/>
        <v>0</v>
      </c>
      <c r="H211" s="180">
        <f t="shared" si="134"/>
        <v>0</v>
      </c>
      <c r="I211" s="180">
        <f t="shared" si="134"/>
        <v>0</v>
      </c>
      <c r="J211" s="180">
        <f t="shared" si="134"/>
        <v>0</v>
      </c>
      <c r="K211" s="180">
        <f t="shared" si="134"/>
        <v>0</v>
      </c>
      <c r="L211" s="180">
        <f t="shared" si="134"/>
        <v>0</v>
      </c>
      <c r="M211" s="180">
        <f t="shared" si="134"/>
        <v>0</v>
      </c>
      <c r="N211" s="180">
        <f t="shared" si="134"/>
        <v>0</v>
      </c>
      <c r="O211" s="180">
        <f t="shared" si="134"/>
        <v>0</v>
      </c>
      <c r="P211" s="180">
        <f t="shared" si="134"/>
        <v>0</v>
      </c>
      <c r="Q211" s="180">
        <f t="shared" si="134"/>
        <v>0</v>
      </c>
      <c r="R211" s="180">
        <f t="shared" si="134"/>
        <v>0</v>
      </c>
      <c r="S211" s="180">
        <f t="shared" si="134"/>
        <v>0</v>
      </c>
      <c r="T211" s="180">
        <f t="shared" si="134"/>
        <v>0</v>
      </c>
      <c r="U211" s="180">
        <f t="shared" si="134"/>
        <v>0</v>
      </c>
      <c r="V211" s="180">
        <f t="shared" si="134"/>
        <v>0</v>
      </c>
      <c r="W211" s="180"/>
      <c r="X211" s="189"/>
      <c r="Y211" s="189"/>
      <c r="Z211" s="200">
        <f t="shared" si="127"/>
        <v>0</v>
      </c>
      <c r="AA211" s="198">
        <f t="shared" si="98"/>
        <v>0</v>
      </c>
      <c r="AB211" s="199">
        <f t="shared" si="128"/>
        <v>0</v>
      </c>
      <c r="AC211" s="198">
        <f t="shared" si="129"/>
        <v>0</v>
      </c>
      <c r="AD211" s="198">
        <f t="shared" si="130"/>
        <v>0</v>
      </c>
      <c r="AG211" s="161">
        <f t="shared" si="131"/>
        <v>0</v>
      </c>
      <c r="AH211" s="198">
        <f t="shared" si="99"/>
        <v>0</v>
      </c>
      <c r="AJ211" s="200">
        <f t="shared" si="100"/>
        <v>0</v>
      </c>
    </row>
    <row r="212" ht="18" customHeight="1" spans="1:36">
      <c r="A212" s="103"/>
      <c r="B212" s="118">
        <v>2050701</v>
      </c>
      <c r="C212" s="118" t="s">
        <v>330</v>
      </c>
      <c r="D212" s="180">
        <f>E212+F212+W212</f>
        <v>0</v>
      </c>
      <c r="E212" s="180"/>
      <c r="F212" s="180">
        <f>G212+N212</f>
        <v>0</v>
      </c>
      <c r="G212" s="180">
        <f>H212+L212</f>
        <v>0</v>
      </c>
      <c r="H212" s="180">
        <f>SUM(I212:K212)</f>
        <v>0</v>
      </c>
      <c r="I212" s="180"/>
      <c r="J212" s="180"/>
      <c r="K212" s="180"/>
      <c r="L212" s="180"/>
      <c r="M212" s="183"/>
      <c r="N212" s="180">
        <f>SUM(O212:V212)</f>
        <v>0</v>
      </c>
      <c r="O212" s="180"/>
      <c r="P212" s="180"/>
      <c r="Q212" s="180"/>
      <c r="R212" s="180"/>
      <c r="S212" s="180"/>
      <c r="T212" s="180"/>
      <c r="U212" s="180"/>
      <c r="V212" s="180"/>
      <c r="W212" s="180"/>
      <c r="X212" s="189"/>
      <c r="Y212" s="189"/>
      <c r="Z212" s="200">
        <f t="shared" si="127"/>
        <v>0</v>
      </c>
      <c r="AA212" s="198">
        <f t="shared" si="98"/>
        <v>0</v>
      </c>
      <c r="AB212" s="199">
        <f t="shared" si="128"/>
        <v>0</v>
      </c>
      <c r="AC212" s="198">
        <f t="shared" si="129"/>
        <v>0</v>
      </c>
      <c r="AD212" s="198">
        <f t="shared" si="130"/>
        <v>0</v>
      </c>
      <c r="AG212" s="161">
        <f t="shared" si="131"/>
        <v>0</v>
      </c>
      <c r="AH212" s="198">
        <f t="shared" si="99"/>
        <v>0</v>
      </c>
      <c r="AJ212" s="200">
        <f t="shared" si="100"/>
        <v>0</v>
      </c>
    </row>
    <row r="213" ht="18" customHeight="1" spans="1:36">
      <c r="A213" s="103">
        <v>1</v>
      </c>
      <c r="B213" s="115">
        <v>2050800</v>
      </c>
      <c r="C213" s="115" t="s">
        <v>47</v>
      </c>
      <c r="D213" s="180">
        <f>D214+D215</f>
        <v>167.6</v>
      </c>
      <c r="E213" s="180">
        <f t="shared" ref="E213:W213" si="135">E214+E215</f>
        <v>137.6</v>
      </c>
      <c r="F213" s="180">
        <f t="shared" si="135"/>
        <v>30</v>
      </c>
      <c r="G213" s="180">
        <f t="shared" si="135"/>
        <v>0</v>
      </c>
      <c r="H213" s="180">
        <f t="shared" si="135"/>
        <v>0</v>
      </c>
      <c r="I213" s="180">
        <f t="shared" si="135"/>
        <v>0</v>
      </c>
      <c r="J213" s="180">
        <f t="shared" si="135"/>
        <v>0</v>
      </c>
      <c r="K213" s="180">
        <f t="shared" si="135"/>
        <v>0</v>
      </c>
      <c r="L213" s="180">
        <f t="shared" si="135"/>
        <v>0</v>
      </c>
      <c r="M213" s="180">
        <f t="shared" si="135"/>
        <v>0</v>
      </c>
      <c r="N213" s="180">
        <f t="shared" si="135"/>
        <v>30</v>
      </c>
      <c r="O213" s="180">
        <f t="shared" si="135"/>
        <v>10</v>
      </c>
      <c r="P213" s="180">
        <f t="shared" si="135"/>
        <v>0</v>
      </c>
      <c r="Q213" s="180">
        <f t="shared" si="135"/>
        <v>0</v>
      </c>
      <c r="R213" s="180">
        <f t="shared" si="135"/>
        <v>0</v>
      </c>
      <c r="S213" s="180">
        <f t="shared" si="135"/>
        <v>0</v>
      </c>
      <c r="T213" s="180">
        <f t="shared" si="135"/>
        <v>0</v>
      </c>
      <c r="U213" s="180">
        <f t="shared" si="135"/>
        <v>0</v>
      </c>
      <c r="V213" s="180">
        <f t="shared" si="135"/>
        <v>20</v>
      </c>
      <c r="W213" s="180">
        <f t="shared" si="135"/>
        <v>0</v>
      </c>
      <c r="X213" s="189"/>
      <c r="Y213" s="189"/>
      <c r="Z213" s="200">
        <f t="shared" si="127"/>
        <v>0</v>
      </c>
      <c r="AA213" s="198">
        <f t="shared" si="98"/>
        <v>0</v>
      </c>
      <c r="AB213" s="199">
        <f t="shared" si="128"/>
        <v>0</v>
      </c>
      <c r="AC213" s="198">
        <f t="shared" si="129"/>
        <v>0</v>
      </c>
      <c r="AD213" s="198">
        <f t="shared" si="130"/>
        <v>0</v>
      </c>
      <c r="AG213" s="161">
        <f t="shared" si="131"/>
        <v>0</v>
      </c>
      <c r="AH213" s="198">
        <f t="shared" si="99"/>
        <v>0</v>
      </c>
      <c r="AJ213" s="200">
        <f t="shared" si="100"/>
        <v>0</v>
      </c>
    </row>
    <row r="214" ht="18" customHeight="1" spans="1:36">
      <c r="A214" s="103"/>
      <c r="B214" s="118">
        <v>2050802</v>
      </c>
      <c r="C214" s="118" t="s">
        <v>331</v>
      </c>
      <c r="D214" s="180">
        <f>E214+F214+W214</f>
        <v>147.6</v>
      </c>
      <c r="E214" s="180">
        <v>137.6</v>
      </c>
      <c r="F214" s="180">
        <f>G214+N214</f>
        <v>10</v>
      </c>
      <c r="G214" s="180">
        <f>H214+L214</f>
        <v>0</v>
      </c>
      <c r="H214" s="180">
        <f>SUM(I214:K214)</f>
        <v>0</v>
      </c>
      <c r="I214" s="180"/>
      <c r="J214" s="180"/>
      <c r="K214" s="180"/>
      <c r="L214" s="180"/>
      <c r="M214" s="183"/>
      <c r="N214" s="180">
        <v>10</v>
      </c>
      <c r="O214" s="180">
        <v>10</v>
      </c>
      <c r="P214" s="180"/>
      <c r="Q214" s="180"/>
      <c r="R214" s="180"/>
      <c r="S214" s="180"/>
      <c r="T214" s="180"/>
      <c r="U214" s="180"/>
      <c r="V214" s="180">
        <v>20</v>
      </c>
      <c r="W214" s="180"/>
      <c r="X214" s="189"/>
      <c r="Y214" s="189"/>
      <c r="Z214" s="200">
        <f t="shared" si="127"/>
        <v>0</v>
      </c>
      <c r="AA214" s="198">
        <f t="shared" si="98"/>
        <v>0</v>
      </c>
      <c r="AB214" s="199">
        <f t="shared" si="128"/>
        <v>0</v>
      </c>
      <c r="AC214" s="198">
        <f t="shared" si="129"/>
        <v>0</v>
      </c>
      <c r="AD214" s="198">
        <f t="shared" si="130"/>
        <v>0</v>
      </c>
      <c r="AG214" s="161">
        <f t="shared" si="131"/>
        <v>0</v>
      </c>
      <c r="AH214" s="198">
        <f t="shared" si="99"/>
        <v>0</v>
      </c>
      <c r="AJ214" s="200">
        <f t="shared" si="100"/>
        <v>0</v>
      </c>
    </row>
    <row r="215" ht="18" customHeight="1" spans="1:36">
      <c r="A215" s="103"/>
      <c r="B215" s="118">
        <v>2050803</v>
      </c>
      <c r="C215" s="118" t="s">
        <v>332</v>
      </c>
      <c r="D215" s="180">
        <f>E215+F215+W215</f>
        <v>20</v>
      </c>
      <c r="E215" s="180"/>
      <c r="F215" s="180">
        <f>G215+N215</f>
        <v>20</v>
      </c>
      <c r="G215" s="180"/>
      <c r="H215" s="180"/>
      <c r="I215" s="180"/>
      <c r="J215" s="180"/>
      <c r="K215" s="180"/>
      <c r="L215" s="180"/>
      <c r="M215" s="183"/>
      <c r="N215" s="180">
        <v>20</v>
      </c>
      <c r="O215" s="180"/>
      <c r="P215" s="180"/>
      <c r="Q215" s="180"/>
      <c r="R215" s="180"/>
      <c r="S215" s="180"/>
      <c r="T215" s="180"/>
      <c r="U215" s="180"/>
      <c r="V215" s="180"/>
      <c r="W215" s="180"/>
      <c r="X215" s="189"/>
      <c r="Y215" s="189"/>
      <c r="Z215" s="200"/>
      <c r="AA215" s="198"/>
      <c r="AB215" s="199"/>
      <c r="AC215" s="198"/>
      <c r="AD215" s="198"/>
      <c r="AG215" s="161"/>
      <c r="AH215" s="198"/>
      <c r="AJ215" s="200"/>
    </row>
    <row r="216" ht="18" customHeight="1" spans="1:36">
      <c r="A216" s="103">
        <v>1</v>
      </c>
      <c r="B216" s="115">
        <v>2050900</v>
      </c>
      <c r="C216" s="115" t="s">
        <v>48</v>
      </c>
      <c r="D216" s="180">
        <f t="shared" ref="D216:V216" si="136">D217</f>
        <v>2463</v>
      </c>
      <c r="E216" s="180">
        <f t="shared" si="136"/>
        <v>0</v>
      </c>
      <c r="F216" s="180">
        <f t="shared" si="136"/>
        <v>2463</v>
      </c>
      <c r="G216" s="180">
        <f t="shared" si="136"/>
        <v>0</v>
      </c>
      <c r="H216" s="180">
        <f t="shared" si="136"/>
        <v>0</v>
      </c>
      <c r="I216" s="180">
        <f t="shared" si="136"/>
        <v>0</v>
      </c>
      <c r="J216" s="180">
        <f t="shared" si="136"/>
        <v>0</v>
      </c>
      <c r="K216" s="180">
        <f t="shared" si="136"/>
        <v>0</v>
      </c>
      <c r="L216" s="180">
        <f t="shared" si="136"/>
        <v>0</v>
      </c>
      <c r="M216" s="180">
        <f t="shared" si="136"/>
        <v>0</v>
      </c>
      <c r="N216" s="180">
        <f t="shared" si="136"/>
        <v>2463</v>
      </c>
      <c r="O216" s="180">
        <f t="shared" si="136"/>
        <v>4797</v>
      </c>
      <c r="P216" s="180">
        <f t="shared" si="136"/>
        <v>0</v>
      </c>
      <c r="Q216" s="180">
        <f t="shared" si="136"/>
        <v>0</v>
      </c>
      <c r="R216" s="180">
        <f t="shared" si="136"/>
        <v>0</v>
      </c>
      <c r="S216" s="180">
        <f t="shared" si="136"/>
        <v>0</v>
      </c>
      <c r="T216" s="180">
        <f t="shared" si="136"/>
        <v>0</v>
      </c>
      <c r="U216" s="180">
        <f t="shared" si="136"/>
        <v>0</v>
      </c>
      <c r="V216" s="180">
        <f t="shared" si="136"/>
        <v>0</v>
      </c>
      <c r="W216" s="180"/>
      <c r="X216" s="189"/>
      <c r="Y216" s="189"/>
      <c r="Z216" s="200">
        <f t="shared" si="127"/>
        <v>0</v>
      </c>
      <c r="AA216" s="198">
        <f t="shared" ref="AA216:AA283" si="137">Z216/192555</f>
        <v>0</v>
      </c>
      <c r="AB216" s="199">
        <f t="shared" si="128"/>
        <v>0</v>
      </c>
      <c r="AC216" s="198">
        <f t="shared" si="129"/>
        <v>0</v>
      </c>
      <c r="AD216" s="198">
        <f t="shared" si="130"/>
        <v>0</v>
      </c>
      <c r="AG216" s="161">
        <f t="shared" si="131"/>
        <v>0</v>
      </c>
      <c r="AH216" s="198">
        <f t="shared" ref="AH216:AH283" si="138">AG216/129186</f>
        <v>0</v>
      </c>
      <c r="AJ216" s="200">
        <f t="shared" ref="AJ216:AJ283" si="139">D216-E216-G216-N216-W216</f>
        <v>0</v>
      </c>
    </row>
    <row r="217" ht="18" customHeight="1" spans="1:36">
      <c r="A217" s="103"/>
      <c r="B217" s="118">
        <v>2050999</v>
      </c>
      <c r="C217" s="118" t="s">
        <v>333</v>
      </c>
      <c r="D217" s="180">
        <f>E217+F217+W217</f>
        <v>2463</v>
      </c>
      <c r="E217" s="180"/>
      <c r="F217" s="180">
        <f>G217+N217</f>
        <v>2463</v>
      </c>
      <c r="G217" s="180">
        <f>H217+L217</f>
        <v>0</v>
      </c>
      <c r="H217" s="180">
        <f>SUM(I217:K217)</f>
        <v>0</v>
      </c>
      <c r="I217" s="180"/>
      <c r="J217" s="180"/>
      <c r="K217" s="180"/>
      <c r="L217" s="180"/>
      <c r="M217" s="183"/>
      <c r="N217" s="202">
        <v>2463</v>
      </c>
      <c r="O217" s="180">
        <v>4797</v>
      </c>
      <c r="P217" s="180"/>
      <c r="Q217" s="180"/>
      <c r="R217" s="180"/>
      <c r="S217" s="180"/>
      <c r="T217" s="180"/>
      <c r="U217" s="180"/>
      <c r="V217" s="180"/>
      <c r="W217" s="180"/>
      <c r="X217" s="189"/>
      <c r="Y217" s="189"/>
      <c r="Z217" s="200">
        <f t="shared" si="127"/>
        <v>0</v>
      </c>
      <c r="AA217" s="198">
        <f t="shared" si="137"/>
        <v>0</v>
      </c>
      <c r="AB217" s="199">
        <f t="shared" si="128"/>
        <v>0</v>
      </c>
      <c r="AC217" s="198">
        <f t="shared" si="129"/>
        <v>0</v>
      </c>
      <c r="AD217" s="198">
        <f t="shared" si="130"/>
        <v>0</v>
      </c>
      <c r="AG217" s="161">
        <f t="shared" si="131"/>
        <v>0</v>
      </c>
      <c r="AH217" s="198">
        <f t="shared" si="138"/>
        <v>0</v>
      </c>
      <c r="AJ217" s="200">
        <f t="shared" si="139"/>
        <v>0</v>
      </c>
    </row>
    <row r="218" ht="18" customHeight="1" spans="1:36">
      <c r="A218" s="103">
        <v>1</v>
      </c>
      <c r="B218" s="115">
        <v>2060000</v>
      </c>
      <c r="C218" s="115" t="s">
        <v>334</v>
      </c>
      <c r="D218" s="180">
        <f t="shared" ref="D218:V218" si="140">D219+D222+D225+D227+D231</f>
        <v>5023.1</v>
      </c>
      <c r="E218" s="180">
        <f t="shared" si="140"/>
        <v>414.6</v>
      </c>
      <c r="F218" s="180">
        <f t="shared" si="140"/>
        <v>4608.5</v>
      </c>
      <c r="G218" s="180">
        <f t="shared" si="140"/>
        <v>0</v>
      </c>
      <c r="H218" s="180">
        <f t="shared" si="140"/>
        <v>0</v>
      </c>
      <c r="I218" s="180">
        <f t="shared" si="140"/>
        <v>0</v>
      </c>
      <c r="J218" s="180">
        <f t="shared" si="140"/>
        <v>0</v>
      </c>
      <c r="K218" s="180">
        <f t="shared" si="140"/>
        <v>0</v>
      </c>
      <c r="L218" s="180">
        <f t="shared" si="140"/>
        <v>0</v>
      </c>
      <c r="M218" s="180">
        <f t="shared" si="140"/>
        <v>0</v>
      </c>
      <c r="N218" s="180">
        <f t="shared" si="140"/>
        <v>4608.5</v>
      </c>
      <c r="O218" s="180">
        <f t="shared" si="140"/>
        <v>79</v>
      </c>
      <c r="P218" s="180">
        <f t="shared" si="140"/>
        <v>4281</v>
      </c>
      <c r="Q218" s="180">
        <f t="shared" si="140"/>
        <v>0</v>
      </c>
      <c r="R218" s="180">
        <f t="shared" si="140"/>
        <v>0</v>
      </c>
      <c r="S218" s="180">
        <f t="shared" si="140"/>
        <v>0</v>
      </c>
      <c r="T218" s="180">
        <f t="shared" si="140"/>
        <v>0</v>
      </c>
      <c r="U218" s="180">
        <f t="shared" si="140"/>
        <v>0</v>
      </c>
      <c r="V218" s="180">
        <f t="shared" si="140"/>
        <v>0</v>
      </c>
      <c r="W218" s="180"/>
      <c r="X218" s="189"/>
      <c r="Y218" s="189"/>
      <c r="Z218" s="200">
        <f t="shared" si="127"/>
        <v>5023.1</v>
      </c>
      <c r="AA218" s="198">
        <f>Z218/223755.7</f>
        <v>0.0224</v>
      </c>
      <c r="AB218" s="199">
        <f t="shared" si="128"/>
        <v>378</v>
      </c>
      <c r="AC218" s="198">
        <f t="shared" si="129"/>
        <v>0.0814</v>
      </c>
      <c r="AD218" s="198">
        <f t="shared" si="130"/>
        <v>-0.0017</v>
      </c>
      <c r="AE218" s="170">
        <v>237.6</v>
      </c>
      <c r="AF218" s="170">
        <v>4407.4</v>
      </c>
      <c r="AG218" s="161">
        <f t="shared" si="131"/>
        <v>4645</v>
      </c>
      <c r="AH218" s="198">
        <f>AG218/192555</f>
        <v>0.0241</v>
      </c>
      <c r="AJ218" s="200">
        <f t="shared" si="139"/>
        <v>0</v>
      </c>
    </row>
    <row r="219" ht="18" customHeight="1" spans="1:36">
      <c r="A219" s="103">
        <v>1</v>
      </c>
      <c r="B219" s="115">
        <v>2060100</v>
      </c>
      <c r="C219" s="115" t="s">
        <v>335</v>
      </c>
      <c r="D219" s="180">
        <f t="shared" ref="D219:V219" si="141">SUM(D220:D221)</f>
        <v>290.5</v>
      </c>
      <c r="E219" s="180">
        <f t="shared" si="141"/>
        <v>290.5</v>
      </c>
      <c r="F219" s="180">
        <f t="shared" si="141"/>
        <v>0</v>
      </c>
      <c r="G219" s="180">
        <f t="shared" si="141"/>
        <v>0</v>
      </c>
      <c r="H219" s="180">
        <f t="shared" si="141"/>
        <v>0</v>
      </c>
      <c r="I219" s="180">
        <f t="shared" si="141"/>
        <v>0</v>
      </c>
      <c r="J219" s="180">
        <f t="shared" si="141"/>
        <v>0</v>
      </c>
      <c r="K219" s="180">
        <f t="shared" si="141"/>
        <v>0</v>
      </c>
      <c r="L219" s="180">
        <f t="shared" si="141"/>
        <v>0</v>
      </c>
      <c r="M219" s="180">
        <f t="shared" si="141"/>
        <v>0</v>
      </c>
      <c r="N219" s="180">
        <f t="shared" si="141"/>
        <v>0</v>
      </c>
      <c r="O219" s="180">
        <f t="shared" si="141"/>
        <v>0</v>
      </c>
      <c r="P219" s="180">
        <f t="shared" si="141"/>
        <v>0</v>
      </c>
      <c r="Q219" s="180">
        <f t="shared" si="141"/>
        <v>0</v>
      </c>
      <c r="R219" s="180">
        <f t="shared" si="141"/>
        <v>0</v>
      </c>
      <c r="S219" s="180">
        <f t="shared" si="141"/>
        <v>0</v>
      </c>
      <c r="T219" s="180">
        <f t="shared" si="141"/>
        <v>0</v>
      </c>
      <c r="U219" s="180">
        <f t="shared" si="141"/>
        <v>0</v>
      </c>
      <c r="V219" s="180">
        <f t="shared" si="141"/>
        <v>0</v>
      </c>
      <c r="W219" s="180"/>
      <c r="X219" s="189"/>
      <c r="Y219" s="189"/>
      <c r="Z219" s="200">
        <f t="shared" si="127"/>
        <v>0</v>
      </c>
      <c r="AA219" s="198">
        <f t="shared" si="137"/>
        <v>0</v>
      </c>
      <c r="AB219" s="199">
        <f t="shared" si="128"/>
        <v>0</v>
      </c>
      <c r="AC219" s="198">
        <f t="shared" si="129"/>
        <v>0</v>
      </c>
      <c r="AD219" s="198">
        <f t="shared" si="130"/>
        <v>0</v>
      </c>
      <c r="AG219" s="161">
        <f t="shared" si="131"/>
        <v>0</v>
      </c>
      <c r="AH219" s="198">
        <f t="shared" si="138"/>
        <v>0</v>
      </c>
      <c r="AJ219" s="200">
        <f t="shared" si="139"/>
        <v>0</v>
      </c>
    </row>
    <row r="220" ht="18" customHeight="1" spans="1:36">
      <c r="A220" s="103"/>
      <c r="B220" s="118">
        <v>2060101</v>
      </c>
      <c r="C220" s="118" t="s">
        <v>176</v>
      </c>
      <c r="D220" s="180">
        <f>E220+F220+W220</f>
        <v>290.5</v>
      </c>
      <c r="E220" s="180">
        <v>290.5</v>
      </c>
      <c r="F220" s="180">
        <f>G220+N220</f>
        <v>0</v>
      </c>
      <c r="G220" s="180">
        <f>H220+L220</f>
        <v>0</v>
      </c>
      <c r="H220" s="180">
        <f>SUM(I220:K220)</f>
        <v>0</v>
      </c>
      <c r="I220" s="180"/>
      <c r="J220" s="180"/>
      <c r="K220" s="180"/>
      <c r="L220" s="180"/>
      <c r="M220" s="183"/>
      <c r="N220" s="180">
        <f>SUM(O220:V220)</f>
        <v>0</v>
      </c>
      <c r="O220" s="180"/>
      <c r="P220" s="180"/>
      <c r="Q220" s="180"/>
      <c r="R220" s="180"/>
      <c r="S220" s="180"/>
      <c r="T220" s="180"/>
      <c r="U220" s="180"/>
      <c r="V220" s="180"/>
      <c r="W220" s="180"/>
      <c r="X220" s="189"/>
      <c r="Y220" s="189"/>
      <c r="Z220" s="200">
        <f t="shared" si="127"/>
        <v>0</v>
      </c>
      <c r="AA220" s="198">
        <f t="shared" si="137"/>
        <v>0</v>
      </c>
      <c r="AB220" s="199">
        <f t="shared" si="128"/>
        <v>0</v>
      </c>
      <c r="AC220" s="198">
        <f t="shared" si="129"/>
        <v>0</v>
      </c>
      <c r="AD220" s="198">
        <f t="shared" si="130"/>
        <v>0</v>
      </c>
      <c r="AG220" s="161">
        <f t="shared" si="131"/>
        <v>0</v>
      </c>
      <c r="AH220" s="198">
        <f t="shared" si="138"/>
        <v>0</v>
      </c>
      <c r="AJ220" s="200">
        <f t="shared" si="139"/>
        <v>0</v>
      </c>
    </row>
    <row r="221" ht="18" customHeight="1" spans="1:36">
      <c r="A221" s="103"/>
      <c r="B221" s="118">
        <v>2060199</v>
      </c>
      <c r="C221" s="118" t="s">
        <v>336</v>
      </c>
      <c r="D221" s="180">
        <f>E221+F221+W221</f>
        <v>0</v>
      </c>
      <c r="E221" s="180"/>
      <c r="F221" s="180">
        <f>G221+N221</f>
        <v>0</v>
      </c>
      <c r="G221" s="180">
        <f>H221+L221</f>
        <v>0</v>
      </c>
      <c r="H221" s="180">
        <f>SUM(I221:K221)</f>
        <v>0</v>
      </c>
      <c r="I221" s="180"/>
      <c r="J221" s="180"/>
      <c r="K221" s="180"/>
      <c r="L221" s="180"/>
      <c r="M221" s="183"/>
      <c r="N221" s="180">
        <f>SUM(O221:V221)</f>
        <v>0</v>
      </c>
      <c r="O221" s="180"/>
      <c r="P221" s="180"/>
      <c r="Q221" s="180"/>
      <c r="R221" s="180"/>
      <c r="S221" s="180"/>
      <c r="T221" s="180"/>
      <c r="U221" s="180"/>
      <c r="V221" s="180"/>
      <c r="W221" s="180"/>
      <c r="X221" s="189"/>
      <c r="Y221" s="189"/>
      <c r="Z221" s="200">
        <f t="shared" si="127"/>
        <v>0</v>
      </c>
      <c r="AA221" s="198">
        <f t="shared" si="137"/>
        <v>0</v>
      </c>
      <c r="AB221" s="199">
        <f t="shared" si="128"/>
        <v>0</v>
      </c>
      <c r="AC221" s="198">
        <f t="shared" si="129"/>
        <v>0</v>
      </c>
      <c r="AD221" s="198">
        <f t="shared" si="130"/>
        <v>0</v>
      </c>
      <c r="AG221" s="161">
        <f t="shared" si="131"/>
        <v>0</v>
      </c>
      <c r="AH221" s="198">
        <f t="shared" si="138"/>
        <v>0</v>
      </c>
      <c r="AJ221" s="200">
        <f t="shared" si="139"/>
        <v>0</v>
      </c>
    </row>
    <row r="222" ht="18" customHeight="1" spans="1:36">
      <c r="A222" s="103">
        <v>1</v>
      </c>
      <c r="B222" s="115">
        <v>2060400</v>
      </c>
      <c r="C222" s="115" t="s">
        <v>337</v>
      </c>
      <c r="D222" s="180">
        <f t="shared" ref="D222:V222" si="142">SUM(D223:D224)</f>
        <v>4568.5</v>
      </c>
      <c r="E222" s="180">
        <f t="shared" si="142"/>
        <v>0</v>
      </c>
      <c r="F222" s="180">
        <f t="shared" si="142"/>
        <v>4568.5</v>
      </c>
      <c r="G222" s="180">
        <f t="shared" si="142"/>
        <v>0</v>
      </c>
      <c r="H222" s="180">
        <f t="shared" si="142"/>
        <v>0</v>
      </c>
      <c r="I222" s="180">
        <f t="shared" si="142"/>
        <v>0</v>
      </c>
      <c r="J222" s="180">
        <f t="shared" si="142"/>
        <v>0</v>
      </c>
      <c r="K222" s="180">
        <f t="shared" si="142"/>
        <v>0</v>
      </c>
      <c r="L222" s="180">
        <f t="shared" si="142"/>
        <v>0</v>
      </c>
      <c r="M222" s="180">
        <f t="shared" si="142"/>
        <v>0</v>
      </c>
      <c r="N222" s="180">
        <f t="shared" si="142"/>
        <v>4568.5</v>
      </c>
      <c r="O222" s="180">
        <f t="shared" si="142"/>
        <v>47</v>
      </c>
      <c r="P222" s="180">
        <f t="shared" si="142"/>
        <v>4281</v>
      </c>
      <c r="Q222" s="180">
        <f t="shared" si="142"/>
        <v>0</v>
      </c>
      <c r="R222" s="180">
        <f t="shared" si="142"/>
        <v>0</v>
      </c>
      <c r="S222" s="180">
        <f t="shared" si="142"/>
        <v>0</v>
      </c>
      <c r="T222" s="180">
        <f t="shared" si="142"/>
        <v>0</v>
      </c>
      <c r="U222" s="180">
        <f t="shared" si="142"/>
        <v>0</v>
      </c>
      <c r="V222" s="180">
        <f t="shared" si="142"/>
        <v>0</v>
      </c>
      <c r="W222" s="180"/>
      <c r="X222" s="189"/>
      <c r="Y222" s="189"/>
      <c r="Z222" s="200">
        <f t="shared" si="127"/>
        <v>0</v>
      </c>
      <c r="AA222" s="198">
        <f t="shared" si="137"/>
        <v>0</v>
      </c>
      <c r="AB222" s="199">
        <f t="shared" si="128"/>
        <v>0</v>
      </c>
      <c r="AC222" s="198">
        <f t="shared" si="129"/>
        <v>0</v>
      </c>
      <c r="AD222" s="198">
        <f t="shared" si="130"/>
        <v>0</v>
      </c>
      <c r="AG222" s="161">
        <f t="shared" si="131"/>
        <v>0</v>
      </c>
      <c r="AH222" s="198">
        <f t="shared" si="138"/>
        <v>0</v>
      </c>
      <c r="AJ222" s="200">
        <f t="shared" si="139"/>
        <v>0</v>
      </c>
    </row>
    <row r="223" s="162" customFormat="1" ht="18" customHeight="1" spans="1:36">
      <c r="A223" s="103"/>
      <c r="B223" s="118">
        <v>2060402</v>
      </c>
      <c r="C223" s="118" t="s">
        <v>338</v>
      </c>
      <c r="D223" s="180">
        <f>E223+F223+W223</f>
        <v>0</v>
      </c>
      <c r="E223" s="180"/>
      <c r="F223" s="180">
        <f>G223+N223</f>
        <v>0</v>
      </c>
      <c r="G223" s="180">
        <f>H223+L223</f>
        <v>0</v>
      </c>
      <c r="H223" s="180">
        <f>SUM(I223:K223)</f>
        <v>0</v>
      </c>
      <c r="I223" s="180"/>
      <c r="J223" s="180"/>
      <c r="K223" s="180"/>
      <c r="L223" s="180"/>
      <c r="M223" s="203"/>
      <c r="N223" s="180">
        <f>SUM(O223:V223)</f>
        <v>0</v>
      </c>
      <c r="O223" s="180"/>
      <c r="P223" s="180"/>
      <c r="Q223" s="180"/>
      <c r="R223" s="180"/>
      <c r="S223" s="180"/>
      <c r="T223" s="180"/>
      <c r="U223" s="180"/>
      <c r="V223" s="180"/>
      <c r="W223" s="180"/>
      <c r="X223" s="189"/>
      <c r="Y223" s="189"/>
      <c r="Z223" s="200">
        <f t="shared" si="127"/>
        <v>0</v>
      </c>
      <c r="AA223" s="198">
        <f t="shared" si="137"/>
        <v>0</v>
      </c>
      <c r="AB223" s="199">
        <f t="shared" si="128"/>
        <v>0</v>
      </c>
      <c r="AC223" s="198">
        <f t="shared" si="129"/>
        <v>0</v>
      </c>
      <c r="AD223" s="198">
        <f t="shared" si="130"/>
        <v>0</v>
      </c>
      <c r="AG223" s="161">
        <f t="shared" si="131"/>
        <v>0</v>
      </c>
      <c r="AH223" s="198">
        <f t="shared" si="138"/>
        <v>0</v>
      </c>
      <c r="AJ223" s="200">
        <f t="shared" si="139"/>
        <v>0</v>
      </c>
    </row>
    <row r="224" ht="18" customHeight="1" spans="1:36">
      <c r="A224" s="103"/>
      <c r="B224" s="118">
        <v>2060403</v>
      </c>
      <c r="C224" s="118" t="s">
        <v>339</v>
      </c>
      <c r="D224" s="180">
        <f>E224+F224+W224</f>
        <v>4568.5</v>
      </c>
      <c r="E224" s="180"/>
      <c r="F224" s="180">
        <f>G224+N224</f>
        <v>4568.5</v>
      </c>
      <c r="G224" s="180">
        <f>H224+L224</f>
        <v>0</v>
      </c>
      <c r="H224" s="180">
        <f>SUM(I224:K224)</f>
        <v>0</v>
      </c>
      <c r="I224" s="180"/>
      <c r="J224" s="180"/>
      <c r="K224" s="180"/>
      <c r="L224" s="180"/>
      <c r="M224" s="183"/>
      <c r="N224" s="202">
        <v>4568.5</v>
      </c>
      <c r="O224" s="180">
        <v>47</v>
      </c>
      <c r="P224" s="180">
        <v>4281</v>
      </c>
      <c r="Q224" s="180"/>
      <c r="R224" s="180"/>
      <c r="S224" s="180"/>
      <c r="T224" s="180"/>
      <c r="U224" s="180"/>
      <c r="V224" s="180"/>
      <c r="W224" s="180"/>
      <c r="X224" s="189"/>
      <c r="Y224" s="189"/>
      <c r="Z224" s="200">
        <f t="shared" si="127"/>
        <v>0</v>
      </c>
      <c r="AA224" s="198">
        <f t="shared" si="137"/>
        <v>0</v>
      </c>
      <c r="AB224" s="199">
        <f t="shared" si="128"/>
        <v>0</v>
      </c>
      <c r="AC224" s="198">
        <f t="shared" si="129"/>
        <v>0</v>
      </c>
      <c r="AD224" s="198">
        <f t="shared" si="130"/>
        <v>0</v>
      </c>
      <c r="AG224" s="161">
        <f t="shared" si="131"/>
        <v>0</v>
      </c>
      <c r="AH224" s="198">
        <f t="shared" si="138"/>
        <v>0</v>
      </c>
      <c r="AJ224" s="200">
        <f t="shared" si="139"/>
        <v>0</v>
      </c>
    </row>
    <row r="225" ht="18" customHeight="1" spans="1:36">
      <c r="A225" s="103">
        <v>1</v>
      </c>
      <c r="B225" s="115">
        <v>2060500</v>
      </c>
      <c r="C225" s="115" t="s">
        <v>340</v>
      </c>
      <c r="D225" s="180">
        <f t="shared" ref="D225:V225" si="143">SUM(D226)</f>
        <v>0</v>
      </c>
      <c r="E225" s="180">
        <f t="shared" si="143"/>
        <v>0</v>
      </c>
      <c r="F225" s="180">
        <f t="shared" si="143"/>
        <v>0</v>
      </c>
      <c r="G225" s="180">
        <f t="shared" si="143"/>
        <v>0</v>
      </c>
      <c r="H225" s="180">
        <f t="shared" si="143"/>
        <v>0</v>
      </c>
      <c r="I225" s="180">
        <f t="shared" si="143"/>
        <v>0</v>
      </c>
      <c r="J225" s="180">
        <f t="shared" si="143"/>
        <v>0</v>
      </c>
      <c r="K225" s="180">
        <f t="shared" si="143"/>
        <v>0</v>
      </c>
      <c r="L225" s="180">
        <f t="shared" si="143"/>
        <v>0</v>
      </c>
      <c r="M225" s="180">
        <f t="shared" si="143"/>
        <v>0</v>
      </c>
      <c r="N225" s="180">
        <f t="shared" si="143"/>
        <v>0</v>
      </c>
      <c r="O225" s="180">
        <f t="shared" si="143"/>
        <v>0</v>
      </c>
      <c r="P225" s="180">
        <f t="shared" si="143"/>
        <v>0</v>
      </c>
      <c r="Q225" s="180">
        <f t="shared" si="143"/>
        <v>0</v>
      </c>
      <c r="R225" s="180">
        <f t="shared" si="143"/>
        <v>0</v>
      </c>
      <c r="S225" s="180">
        <f t="shared" si="143"/>
        <v>0</v>
      </c>
      <c r="T225" s="180">
        <f t="shared" si="143"/>
        <v>0</v>
      </c>
      <c r="U225" s="180">
        <f t="shared" si="143"/>
        <v>0</v>
      </c>
      <c r="V225" s="180">
        <f t="shared" si="143"/>
        <v>0</v>
      </c>
      <c r="W225" s="180"/>
      <c r="X225" s="189"/>
      <c r="Y225" s="189"/>
      <c r="Z225" s="200">
        <f t="shared" si="127"/>
        <v>0</v>
      </c>
      <c r="AA225" s="198">
        <f t="shared" si="137"/>
        <v>0</v>
      </c>
      <c r="AB225" s="199">
        <f t="shared" si="128"/>
        <v>0</v>
      </c>
      <c r="AC225" s="198">
        <f t="shared" si="129"/>
        <v>0</v>
      </c>
      <c r="AD225" s="198">
        <f t="shared" si="130"/>
        <v>0</v>
      </c>
      <c r="AG225" s="161">
        <f t="shared" si="131"/>
        <v>0</v>
      </c>
      <c r="AH225" s="198">
        <f t="shared" si="138"/>
        <v>0</v>
      </c>
      <c r="AJ225" s="200">
        <f t="shared" si="139"/>
        <v>0</v>
      </c>
    </row>
    <row r="226" ht="18" customHeight="1" spans="1:36">
      <c r="A226" s="103"/>
      <c r="B226" s="118">
        <v>2060599</v>
      </c>
      <c r="C226" s="118" t="s">
        <v>341</v>
      </c>
      <c r="D226" s="180">
        <f>E226+F226+W226</f>
        <v>0</v>
      </c>
      <c r="E226" s="180"/>
      <c r="F226" s="180">
        <f>G226+N226</f>
        <v>0</v>
      </c>
      <c r="G226" s="180">
        <f>H226+L226</f>
        <v>0</v>
      </c>
      <c r="H226" s="180">
        <f>SUM(I226:K226)</f>
        <v>0</v>
      </c>
      <c r="I226" s="180"/>
      <c r="J226" s="180"/>
      <c r="K226" s="180"/>
      <c r="L226" s="180"/>
      <c r="M226" s="183"/>
      <c r="N226" s="180">
        <f>SUM(O226:V226)</f>
        <v>0</v>
      </c>
      <c r="O226" s="180"/>
      <c r="P226" s="180"/>
      <c r="Q226" s="180"/>
      <c r="R226" s="180"/>
      <c r="S226" s="180"/>
      <c r="T226" s="180"/>
      <c r="U226" s="180"/>
      <c r="V226" s="180"/>
      <c r="W226" s="180"/>
      <c r="X226" s="189"/>
      <c r="Y226" s="189"/>
      <c r="Z226" s="200">
        <f t="shared" si="127"/>
        <v>0</v>
      </c>
      <c r="AA226" s="198">
        <f t="shared" si="137"/>
        <v>0</v>
      </c>
      <c r="AB226" s="199">
        <f t="shared" si="128"/>
        <v>0</v>
      </c>
      <c r="AC226" s="198">
        <f t="shared" si="129"/>
        <v>0</v>
      </c>
      <c r="AD226" s="198">
        <f t="shared" si="130"/>
        <v>0</v>
      </c>
      <c r="AG226" s="161">
        <f t="shared" si="131"/>
        <v>0</v>
      </c>
      <c r="AH226" s="198">
        <f t="shared" si="138"/>
        <v>0</v>
      </c>
      <c r="AJ226" s="200">
        <f t="shared" si="139"/>
        <v>0</v>
      </c>
    </row>
    <row r="227" ht="18" customHeight="1" spans="1:36">
      <c r="A227" s="103">
        <v>1</v>
      </c>
      <c r="B227" s="115">
        <v>2060700</v>
      </c>
      <c r="C227" s="115" t="s">
        <v>342</v>
      </c>
      <c r="D227" s="180">
        <f t="shared" ref="D227:V227" si="144">SUM(D228:D230)</f>
        <v>164.1</v>
      </c>
      <c r="E227" s="180">
        <f t="shared" si="144"/>
        <v>124.1</v>
      </c>
      <c r="F227" s="180">
        <f t="shared" si="144"/>
        <v>40</v>
      </c>
      <c r="G227" s="180">
        <f t="shared" si="144"/>
        <v>0</v>
      </c>
      <c r="H227" s="180">
        <f t="shared" si="144"/>
        <v>0</v>
      </c>
      <c r="I227" s="180">
        <f t="shared" si="144"/>
        <v>0</v>
      </c>
      <c r="J227" s="180">
        <f t="shared" si="144"/>
        <v>0</v>
      </c>
      <c r="K227" s="180">
        <f t="shared" si="144"/>
        <v>0</v>
      </c>
      <c r="L227" s="180">
        <f t="shared" si="144"/>
        <v>0</v>
      </c>
      <c r="M227" s="180">
        <f t="shared" si="144"/>
        <v>0</v>
      </c>
      <c r="N227" s="180">
        <f t="shared" si="144"/>
        <v>40</v>
      </c>
      <c r="O227" s="180">
        <f t="shared" si="144"/>
        <v>32</v>
      </c>
      <c r="P227" s="180">
        <f t="shared" si="144"/>
        <v>0</v>
      </c>
      <c r="Q227" s="180">
        <f t="shared" si="144"/>
        <v>0</v>
      </c>
      <c r="R227" s="180">
        <f t="shared" si="144"/>
        <v>0</v>
      </c>
      <c r="S227" s="180">
        <f t="shared" si="144"/>
        <v>0</v>
      </c>
      <c r="T227" s="180">
        <f t="shared" si="144"/>
        <v>0</v>
      </c>
      <c r="U227" s="180">
        <f t="shared" si="144"/>
        <v>0</v>
      </c>
      <c r="V227" s="180">
        <f t="shared" si="144"/>
        <v>0</v>
      </c>
      <c r="W227" s="180"/>
      <c r="X227" s="189"/>
      <c r="Y227" s="189"/>
      <c r="Z227" s="200">
        <f t="shared" si="127"/>
        <v>0</v>
      </c>
      <c r="AA227" s="198">
        <f t="shared" si="137"/>
        <v>0</v>
      </c>
      <c r="AB227" s="199">
        <f t="shared" si="128"/>
        <v>0</v>
      </c>
      <c r="AC227" s="198">
        <f t="shared" si="129"/>
        <v>0</v>
      </c>
      <c r="AD227" s="198">
        <f t="shared" si="130"/>
        <v>0</v>
      </c>
      <c r="AG227" s="161">
        <f t="shared" si="131"/>
        <v>0</v>
      </c>
      <c r="AH227" s="198">
        <f t="shared" si="138"/>
        <v>0</v>
      </c>
      <c r="AJ227" s="200">
        <f t="shared" si="139"/>
        <v>0</v>
      </c>
    </row>
    <row r="228" ht="18" customHeight="1" spans="1:36">
      <c r="A228" s="103"/>
      <c r="B228" s="118">
        <v>2060701</v>
      </c>
      <c r="C228" s="118" t="s">
        <v>343</v>
      </c>
      <c r="D228" s="180">
        <f>E228+F228+W228</f>
        <v>124.1</v>
      </c>
      <c r="E228" s="180">
        <v>124.1</v>
      </c>
      <c r="F228" s="180">
        <f>G228+N228</f>
        <v>0</v>
      </c>
      <c r="G228" s="180">
        <f>H228+L228</f>
        <v>0</v>
      </c>
      <c r="H228" s="180">
        <f>SUM(I228:K228)</f>
        <v>0</v>
      </c>
      <c r="I228" s="180"/>
      <c r="J228" s="180"/>
      <c r="K228" s="180"/>
      <c r="L228" s="180"/>
      <c r="M228" s="183"/>
      <c r="N228" s="180">
        <f>SUM(O228:V228)</f>
        <v>0</v>
      </c>
      <c r="O228" s="180"/>
      <c r="P228" s="180"/>
      <c r="Q228" s="180"/>
      <c r="R228" s="180"/>
      <c r="S228" s="180"/>
      <c r="T228" s="180"/>
      <c r="U228" s="180"/>
      <c r="V228" s="180"/>
      <c r="W228" s="180"/>
      <c r="X228" s="189"/>
      <c r="Y228" s="189"/>
      <c r="Z228" s="200">
        <f t="shared" si="127"/>
        <v>0</v>
      </c>
      <c r="AA228" s="198">
        <f t="shared" si="137"/>
        <v>0</v>
      </c>
      <c r="AB228" s="199">
        <f t="shared" si="128"/>
        <v>0</v>
      </c>
      <c r="AC228" s="198">
        <f t="shared" si="129"/>
        <v>0</v>
      </c>
      <c r="AD228" s="198">
        <f t="shared" si="130"/>
        <v>0</v>
      </c>
      <c r="AG228" s="161">
        <f t="shared" si="131"/>
        <v>0</v>
      </c>
      <c r="AH228" s="198">
        <f t="shared" si="138"/>
        <v>0</v>
      </c>
      <c r="AJ228" s="200">
        <f t="shared" si="139"/>
        <v>0</v>
      </c>
    </row>
    <row r="229" ht="18" customHeight="1" spans="1:36">
      <c r="A229" s="103"/>
      <c r="B229" s="118">
        <v>2060702</v>
      </c>
      <c r="C229" s="118" t="s">
        <v>344</v>
      </c>
      <c r="D229" s="180">
        <f>E229+F229+W229</f>
        <v>25</v>
      </c>
      <c r="E229" s="180"/>
      <c r="F229" s="180">
        <f>G229+N229</f>
        <v>25</v>
      </c>
      <c r="G229" s="180">
        <f>H229+L229</f>
        <v>0</v>
      </c>
      <c r="H229" s="180">
        <f>SUM(I229:K229)</f>
        <v>0</v>
      </c>
      <c r="I229" s="180"/>
      <c r="J229" s="180"/>
      <c r="K229" s="180"/>
      <c r="L229" s="180"/>
      <c r="M229" s="183"/>
      <c r="N229" s="180">
        <v>25</v>
      </c>
      <c r="O229" s="180">
        <v>25</v>
      </c>
      <c r="P229" s="180"/>
      <c r="Q229" s="180"/>
      <c r="R229" s="180"/>
      <c r="S229" s="180"/>
      <c r="T229" s="180"/>
      <c r="U229" s="180"/>
      <c r="V229" s="180"/>
      <c r="W229" s="180"/>
      <c r="X229" s="189"/>
      <c r="Y229" s="189"/>
      <c r="Z229" s="200"/>
      <c r="AA229" s="198">
        <f t="shared" si="137"/>
        <v>0</v>
      </c>
      <c r="AB229" s="199"/>
      <c r="AC229" s="198"/>
      <c r="AD229" s="198"/>
      <c r="AG229" s="161"/>
      <c r="AH229" s="198">
        <f t="shared" si="138"/>
        <v>0</v>
      </c>
      <c r="AJ229" s="200">
        <f t="shared" si="139"/>
        <v>0</v>
      </c>
    </row>
    <row r="230" ht="18" customHeight="1" spans="1:36">
      <c r="A230" s="103"/>
      <c r="B230" s="118">
        <v>2060799</v>
      </c>
      <c r="C230" s="118" t="s">
        <v>345</v>
      </c>
      <c r="D230" s="180">
        <f>E230+F230+W230</f>
        <v>15</v>
      </c>
      <c r="E230" s="180"/>
      <c r="F230" s="180">
        <f>G230+N230</f>
        <v>15</v>
      </c>
      <c r="G230" s="180">
        <f>H230+L230</f>
        <v>0</v>
      </c>
      <c r="H230" s="180">
        <f>SUM(I230:K230)</f>
        <v>0</v>
      </c>
      <c r="I230" s="180"/>
      <c r="J230" s="180"/>
      <c r="K230" s="180"/>
      <c r="L230" s="180"/>
      <c r="M230" s="183"/>
      <c r="N230" s="180">
        <v>15</v>
      </c>
      <c r="O230" s="180">
        <v>7</v>
      </c>
      <c r="P230" s="180"/>
      <c r="Q230" s="180"/>
      <c r="R230" s="180"/>
      <c r="S230" s="180"/>
      <c r="T230" s="180"/>
      <c r="U230" s="180"/>
      <c r="V230" s="180"/>
      <c r="W230" s="180"/>
      <c r="X230" s="189"/>
      <c r="Y230" s="189"/>
      <c r="Z230" s="200">
        <f>IF(AG230&gt;0,E230+N230,0)</f>
        <v>0</v>
      </c>
      <c r="AA230" s="198">
        <f t="shared" si="137"/>
        <v>0</v>
      </c>
      <c r="AB230" s="199">
        <f>Z230-AG230</f>
        <v>0</v>
      </c>
      <c r="AC230" s="198">
        <f>IF(AG230=0,0,IF(AB230&lt;0,"负增长",AB230/AG230))</f>
        <v>0</v>
      </c>
      <c r="AD230" s="198">
        <f>AA230-AH230</f>
        <v>0</v>
      </c>
      <c r="AG230" s="161">
        <f>AE230+AF230</f>
        <v>0</v>
      </c>
      <c r="AH230" s="198">
        <f t="shared" si="138"/>
        <v>0</v>
      </c>
      <c r="AJ230" s="200">
        <f t="shared" si="139"/>
        <v>0</v>
      </c>
    </row>
    <row r="231" ht="18" customHeight="1" spans="1:36">
      <c r="A231" s="103"/>
      <c r="B231" s="115">
        <v>2069999</v>
      </c>
      <c r="C231" s="115" t="s">
        <v>346</v>
      </c>
      <c r="D231" s="180">
        <f>E231+F231+W231</f>
        <v>0</v>
      </c>
      <c r="E231" s="180"/>
      <c r="F231" s="180">
        <f>G231+N231</f>
        <v>0</v>
      </c>
      <c r="G231" s="180">
        <f>H231+L231</f>
        <v>0</v>
      </c>
      <c r="H231" s="180">
        <f>SUM(I231:K231)</f>
        <v>0</v>
      </c>
      <c r="I231" s="180"/>
      <c r="J231" s="180"/>
      <c r="K231" s="180"/>
      <c r="L231" s="180"/>
      <c r="M231" s="183"/>
      <c r="N231" s="180">
        <f>SUM(O231:V231)</f>
        <v>0</v>
      </c>
      <c r="O231" s="180"/>
      <c r="P231" s="180"/>
      <c r="Q231" s="180"/>
      <c r="R231" s="180"/>
      <c r="S231" s="180"/>
      <c r="T231" s="180"/>
      <c r="U231" s="180"/>
      <c r="V231" s="180"/>
      <c r="W231" s="180"/>
      <c r="X231" s="189"/>
      <c r="Y231" s="189"/>
      <c r="Z231" s="200">
        <f>IF(AG231&gt;0,E231+N231,0)</f>
        <v>0</v>
      </c>
      <c r="AA231" s="198">
        <f t="shared" si="137"/>
        <v>0</v>
      </c>
      <c r="AB231" s="199">
        <f>Z231-AG231</f>
        <v>0</v>
      </c>
      <c r="AC231" s="198">
        <f>IF(AG231=0,0,IF(AB231&lt;0,"负增长",AB231/AG231))</f>
        <v>0</v>
      </c>
      <c r="AD231" s="198">
        <f>AA231-AH231</f>
        <v>0</v>
      </c>
      <c r="AG231" s="161">
        <f>AE231+AF231</f>
        <v>0</v>
      </c>
      <c r="AH231" s="198">
        <f t="shared" si="138"/>
        <v>0</v>
      </c>
      <c r="AJ231" s="200">
        <f t="shared" si="139"/>
        <v>0</v>
      </c>
    </row>
    <row r="232" ht="18" customHeight="1" spans="1:36">
      <c r="A232" s="103">
        <v>1</v>
      </c>
      <c r="B232" s="115">
        <v>2070000</v>
      </c>
      <c r="C232" s="117" t="s">
        <v>347</v>
      </c>
      <c r="D232" s="180">
        <f t="shared" ref="D232:L232" si="145">D233+D243+D248+D249+D254</f>
        <v>3138.9</v>
      </c>
      <c r="E232" s="180">
        <f t="shared" si="145"/>
        <v>1942.1</v>
      </c>
      <c r="F232" s="180">
        <f t="shared" si="145"/>
        <v>1196.8</v>
      </c>
      <c r="G232" s="180">
        <f t="shared" si="145"/>
        <v>612</v>
      </c>
      <c r="H232" s="180">
        <f t="shared" si="145"/>
        <v>18</v>
      </c>
      <c r="I232" s="180">
        <f t="shared" si="145"/>
        <v>0</v>
      </c>
      <c r="J232" s="180">
        <f t="shared" si="145"/>
        <v>18</v>
      </c>
      <c r="K232" s="180">
        <f t="shared" si="145"/>
        <v>0</v>
      </c>
      <c r="L232" s="180">
        <f t="shared" si="145"/>
        <v>457</v>
      </c>
      <c r="M232" s="180"/>
      <c r="N232" s="180">
        <f t="shared" ref="N232:V232" si="146">N233+N243+N248+N249+N254</f>
        <v>584.8</v>
      </c>
      <c r="O232" s="180">
        <f t="shared" si="146"/>
        <v>260</v>
      </c>
      <c r="P232" s="180">
        <f t="shared" si="146"/>
        <v>0</v>
      </c>
      <c r="Q232" s="180">
        <f t="shared" si="146"/>
        <v>0</v>
      </c>
      <c r="R232" s="180">
        <f t="shared" si="146"/>
        <v>40</v>
      </c>
      <c r="S232" s="180">
        <f t="shared" si="146"/>
        <v>0</v>
      </c>
      <c r="T232" s="180">
        <f t="shared" si="146"/>
        <v>0</v>
      </c>
      <c r="U232" s="180">
        <f t="shared" si="146"/>
        <v>0</v>
      </c>
      <c r="V232" s="180">
        <f t="shared" si="146"/>
        <v>395</v>
      </c>
      <c r="W232" s="180"/>
      <c r="X232" s="189"/>
      <c r="Y232" s="189"/>
      <c r="Z232" s="200">
        <f>IF(AG232&gt;0,E232+N232,0)</f>
        <v>2526.9</v>
      </c>
      <c r="AA232" s="198">
        <f>Z232/223755.7</f>
        <v>0.0113</v>
      </c>
      <c r="AB232" s="199">
        <f>Z232-AG232</f>
        <v>900</v>
      </c>
      <c r="AC232" s="198">
        <f>IF(AG232=0,0,IF(AB232&lt;0,"负增长",AB232/AG232))</f>
        <v>0.5532</v>
      </c>
      <c r="AD232" s="198">
        <f>AA232-AH232</f>
        <v>0.0029</v>
      </c>
      <c r="AE232" s="170">
        <v>813</v>
      </c>
      <c r="AF232" s="170">
        <v>813.8</v>
      </c>
      <c r="AG232" s="161">
        <f>AE232+AF232</f>
        <v>1626.8</v>
      </c>
      <c r="AH232" s="198">
        <f>AG232/192555</f>
        <v>0.0084</v>
      </c>
      <c r="AJ232" s="200">
        <f t="shared" si="139"/>
        <v>0</v>
      </c>
    </row>
    <row r="233" ht="18" customHeight="1" spans="1:36">
      <c r="A233" s="103">
        <v>1</v>
      </c>
      <c r="B233" s="115">
        <v>2070100</v>
      </c>
      <c r="C233" s="115" t="s">
        <v>348</v>
      </c>
      <c r="D233" s="180">
        <f t="shared" ref="D233:V233" si="147">SUM(D234:D242)</f>
        <v>1700.3</v>
      </c>
      <c r="E233" s="180">
        <f t="shared" si="147"/>
        <v>1133.3</v>
      </c>
      <c r="F233" s="180">
        <f t="shared" si="147"/>
        <v>567</v>
      </c>
      <c r="G233" s="180">
        <f t="shared" si="147"/>
        <v>214</v>
      </c>
      <c r="H233" s="180">
        <f t="shared" si="147"/>
        <v>0</v>
      </c>
      <c r="I233" s="180">
        <f t="shared" si="147"/>
        <v>0</v>
      </c>
      <c r="J233" s="180">
        <f t="shared" si="147"/>
        <v>0</v>
      </c>
      <c r="K233" s="180">
        <f t="shared" si="147"/>
        <v>0</v>
      </c>
      <c r="L233" s="180">
        <f t="shared" si="147"/>
        <v>64</v>
      </c>
      <c r="M233" s="180">
        <f t="shared" si="147"/>
        <v>0</v>
      </c>
      <c r="N233" s="180">
        <f t="shared" si="147"/>
        <v>353</v>
      </c>
      <c r="O233" s="180">
        <f t="shared" si="147"/>
        <v>101</v>
      </c>
      <c r="P233" s="180">
        <f t="shared" si="147"/>
        <v>0</v>
      </c>
      <c r="Q233" s="180">
        <f t="shared" si="147"/>
        <v>0</v>
      </c>
      <c r="R233" s="180">
        <f t="shared" si="147"/>
        <v>40</v>
      </c>
      <c r="S233" s="180">
        <f t="shared" si="147"/>
        <v>0</v>
      </c>
      <c r="T233" s="180">
        <f t="shared" si="147"/>
        <v>0</v>
      </c>
      <c r="U233" s="180">
        <f t="shared" si="147"/>
        <v>0</v>
      </c>
      <c r="V233" s="180">
        <f t="shared" si="147"/>
        <v>120</v>
      </c>
      <c r="W233" s="180"/>
      <c r="X233" s="189"/>
      <c r="Y233" s="189"/>
      <c r="Z233" s="200">
        <f>IF(AG233&gt;0,E233+N233,0)</f>
        <v>0</v>
      </c>
      <c r="AA233" s="198">
        <f t="shared" si="137"/>
        <v>0</v>
      </c>
      <c r="AB233" s="199">
        <f>Z233-AG233</f>
        <v>0</v>
      </c>
      <c r="AC233" s="198">
        <f>IF(AG233=0,0,IF(AB233&lt;0,"负增长",AB233/AG233))</f>
        <v>0</v>
      </c>
      <c r="AD233" s="198">
        <f>AA233-AH233</f>
        <v>0</v>
      </c>
      <c r="AG233" s="161">
        <f>AE233+AF233</f>
        <v>0</v>
      </c>
      <c r="AH233" s="198">
        <f t="shared" si="138"/>
        <v>0</v>
      </c>
      <c r="AJ233" s="200">
        <f t="shared" si="139"/>
        <v>0</v>
      </c>
    </row>
    <row r="234" ht="18" customHeight="1" spans="1:36">
      <c r="A234" s="103"/>
      <c r="B234" s="118">
        <v>2070101</v>
      </c>
      <c r="C234" s="118" t="s">
        <v>176</v>
      </c>
      <c r="D234" s="180">
        <f>E234+F234+W234</f>
        <v>1038.7</v>
      </c>
      <c r="E234" s="180">
        <v>1038.7</v>
      </c>
      <c r="F234" s="180">
        <f t="shared" ref="F234:F242" si="148">G234+N234</f>
        <v>0</v>
      </c>
      <c r="G234" s="180">
        <f t="shared" ref="G234:G241" si="149">H234+L234</f>
        <v>0</v>
      </c>
      <c r="H234" s="180">
        <f t="shared" ref="H234:H242" si="150">SUM(I234:K234)</f>
        <v>0</v>
      </c>
      <c r="I234" s="180"/>
      <c r="J234" s="180"/>
      <c r="K234" s="180"/>
      <c r="L234" s="180"/>
      <c r="M234" s="183"/>
      <c r="N234" s="180"/>
      <c r="O234" s="180">
        <v>5</v>
      </c>
      <c r="P234" s="180"/>
      <c r="Q234" s="180"/>
      <c r="R234" s="180"/>
      <c r="S234" s="180"/>
      <c r="T234" s="180"/>
      <c r="U234" s="180"/>
      <c r="V234" s="180"/>
      <c r="W234" s="180"/>
      <c r="X234" s="189"/>
      <c r="Y234" s="189"/>
      <c r="Z234" s="200">
        <f>IF(AG234&gt;0,E234+N234,0)</f>
        <v>0</v>
      </c>
      <c r="AA234" s="198">
        <f t="shared" si="137"/>
        <v>0</v>
      </c>
      <c r="AB234" s="199">
        <f>Z234-AG234</f>
        <v>0</v>
      </c>
      <c r="AC234" s="198">
        <f>IF(AG234=0,0,IF(AB234&lt;0,"负增长",AB234/AG234))</f>
        <v>0</v>
      </c>
      <c r="AD234" s="198">
        <f>AA234-AH234</f>
        <v>0</v>
      </c>
      <c r="AG234" s="161">
        <f>AE234+AF234</f>
        <v>0</v>
      </c>
      <c r="AH234" s="198">
        <f t="shared" si="138"/>
        <v>0</v>
      </c>
      <c r="AJ234" s="200">
        <f t="shared" si="139"/>
        <v>0</v>
      </c>
    </row>
    <row r="235" ht="18" customHeight="1" spans="1:36">
      <c r="A235" s="103"/>
      <c r="B235" s="118">
        <v>2070102</v>
      </c>
      <c r="C235" s="118" t="s">
        <v>178</v>
      </c>
      <c r="D235" s="180">
        <f t="shared" ref="D235:D242" si="151">E235+F235+W235</f>
        <v>0</v>
      </c>
      <c r="E235" s="180"/>
      <c r="F235" s="180">
        <f t="shared" si="148"/>
        <v>0</v>
      </c>
      <c r="G235" s="180">
        <f t="shared" si="149"/>
        <v>0</v>
      </c>
      <c r="H235" s="180">
        <f t="shared" si="150"/>
        <v>0</v>
      </c>
      <c r="I235" s="180"/>
      <c r="J235" s="180"/>
      <c r="K235" s="180"/>
      <c r="L235" s="180"/>
      <c r="M235" s="183"/>
      <c r="N235" s="180"/>
      <c r="O235" s="180"/>
      <c r="P235" s="180"/>
      <c r="Q235" s="180"/>
      <c r="R235" s="180"/>
      <c r="S235" s="180"/>
      <c r="T235" s="180"/>
      <c r="U235" s="180"/>
      <c r="V235" s="180"/>
      <c r="W235" s="180"/>
      <c r="X235" s="189"/>
      <c r="Y235" s="189"/>
      <c r="Z235" s="200"/>
      <c r="AA235" s="198">
        <f t="shared" si="137"/>
        <v>0</v>
      </c>
      <c r="AB235" s="199"/>
      <c r="AC235" s="198"/>
      <c r="AD235" s="198"/>
      <c r="AG235" s="161"/>
      <c r="AH235" s="198">
        <f t="shared" si="138"/>
        <v>0</v>
      </c>
      <c r="AJ235" s="200">
        <f t="shared" si="139"/>
        <v>0</v>
      </c>
    </row>
    <row r="236" ht="18" customHeight="1" spans="1:36">
      <c r="A236" s="103"/>
      <c r="B236" s="118">
        <v>2070104</v>
      </c>
      <c r="C236" s="118" t="s">
        <v>349</v>
      </c>
      <c r="D236" s="180">
        <f t="shared" si="151"/>
        <v>99.6</v>
      </c>
      <c r="E236" s="180">
        <v>94.6</v>
      </c>
      <c r="F236" s="180">
        <f t="shared" si="148"/>
        <v>5</v>
      </c>
      <c r="G236" s="180">
        <f t="shared" si="149"/>
        <v>0</v>
      </c>
      <c r="H236" s="180">
        <f t="shared" si="150"/>
        <v>0</v>
      </c>
      <c r="I236" s="180"/>
      <c r="J236" s="180"/>
      <c r="K236" s="180"/>
      <c r="L236" s="180"/>
      <c r="M236" s="183"/>
      <c r="N236" s="180">
        <v>5</v>
      </c>
      <c r="O236" s="180">
        <v>5</v>
      </c>
      <c r="P236" s="180"/>
      <c r="Q236" s="180"/>
      <c r="R236" s="180"/>
      <c r="S236" s="180"/>
      <c r="T236" s="180"/>
      <c r="U236" s="180"/>
      <c r="V236" s="180">
        <v>15</v>
      </c>
      <c r="W236" s="180"/>
      <c r="X236" s="189"/>
      <c r="Y236" s="189"/>
      <c r="Z236" s="200">
        <f t="shared" ref="Z236:Z265" si="152">IF(AG236&gt;0,E236+N236,0)</f>
        <v>0</v>
      </c>
      <c r="AA236" s="198">
        <f t="shared" si="137"/>
        <v>0</v>
      </c>
      <c r="AB236" s="199">
        <f t="shared" ref="AB236:AB269" si="153">Z236-AG236</f>
        <v>0</v>
      </c>
      <c r="AC236" s="198">
        <f t="shared" ref="AC236:AC269" si="154">IF(AG236=0,0,IF(AB236&lt;0,"负增长",AB236/AG236))</f>
        <v>0</v>
      </c>
      <c r="AD236" s="198">
        <f t="shared" ref="AD236:AD269" si="155">AA236-AH236</f>
        <v>0</v>
      </c>
      <c r="AG236" s="161">
        <f t="shared" ref="AG236:AG269" si="156">AE236+AF236</f>
        <v>0</v>
      </c>
      <c r="AH236" s="198">
        <f t="shared" si="138"/>
        <v>0</v>
      </c>
      <c r="AJ236" s="200">
        <f t="shared" si="139"/>
        <v>0</v>
      </c>
    </row>
    <row r="237" ht="18" customHeight="1" spans="1:36">
      <c r="A237" s="103"/>
      <c r="B237" s="118">
        <v>2070105</v>
      </c>
      <c r="C237" s="118" t="s">
        <v>350</v>
      </c>
      <c r="D237" s="180">
        <f t="shared" si="151"/>
        <v>0</v>
      </c>
      <c r="E237" s="180"/>
      <c r="F237" s="180">
        <f t="shared" si="148"/>
        <v>0</v>
      </c>
      <c r="G237" s="180">
        <f t="shared" si="149"/>
        <v>0</v>
      </c>
      <c r="H237" s="180">
        <f t="shared" si="150"/>
        <v>0</v>
      </c>
      <c r="I237" s="180"/>
      <c r="J237" s="180"/>
      <c r="K237" s="180"/>
      <c r="L237" s="180"/>
      <c r="M237" s="183"/>
      <c r="N237" s="180"/>
      <c r="O237" s="180"/>
      <c r="P237" s="180"/>
      <c r="Q237" s="180"/>
      <c r="R237" s="180"/>
      <c r="S237" s="180"/>
      <c r="T237" s="180"/>
      <c r="U237" s="180"/>
      <c r="V237" s="180">
        <v>30</v>
      </c>
      <c r="W237" s="180"/>
      <c r="X237" s="189"/>
      <c r="Y237" s="189"/>
      <c r="Z237" s="200">
        <f t="shared" si="152"/>
        <v>0</v>
      </c>
      <c r="AA237" s="198">
        <f t="shared" si="137"/>
        <v>0</v>
      </c>
      <c r="AB237" s="199">
        <f t="shared" si="153"/>
        <v>0</v>
      </c>
      <c r="AC237" s="198">
        <f t="shared" si="154"/>
        <v>0</v>
      </c>
      <c r="AD237" s="198">
        <f t="shared" si="155"/>
        <v>0</v>
      </c>
      <c r="AG237" s="161">
        <f t="shared" si="156"/>
        <v>0</v>
      </c>
      <c r="AH237" s="198">
        <f t="shared" si="138"/>
        <v>0</v>
      </c>
      <c r="AJ237" s="200">
        <f t="shared" si="139"/>
        <v>0</v>
      </c>
    </row>
    <row r="238" ht="18" customHeight="1" spans="1:36">
      <c r="A238" s="103"/>
      <c r="B238" s="118">
        <v>2070106</v>
      </c>
      <c r="C238" s="118" t="s">
        <v>351</v>
      </c>
      <c r="D238" s="180">
        <f t="shared" si="151"/>
        <v>150</v>
      </c>
      <c r="E238" s="180"/>
      <c r="F238" s="180">
        <f t="shared" si="148"/>
        <v>150</v>
      </c>
      <c r="G238" s="180"/>
      <c r="H238" s="180"/>
      <c r="I238" s="180"/>
      <c r="J238" s="180"/>
      <c r="K238" s="180"/>
      <c r="L238" s="180"/>
      <c r="M238" s="183"/>
      <c r="N238" s="180">
        <v>150</v>
      </c>
      <c r="O238" s="180"/>
      <c r="P238" s="180"/>
      <c r="Q238" s="180"/>
      <c r="R238" s="180"/>
      <c r="S238" s="180"/>
      <c r="T238" s="180"/>
      <c r="U238" s="180"/>
      <c r="V238" s="180"/>
      <c r="W238" s="180"/>
      <c r="X238" s="189"/>
      <c r="Y238" s="189"/>
      <c r="Z238" s="200"/>
      <c r="AA238" s="198"/>
      <c r="AB238" s="199"/>
      <c r="AC238" s="198"/>
      <c r="AD238" s="198"/>
      <c r="AG238" s="161"/>
      <c r="AH238" s="198"/>
      <c r="AJ238" s="200"/>
    </row>
    <row r="239" ht="18" customHeight="1" spans="1:36">
      <c r="A239" s="103"/>
      <c r="B239" s="118">
        <v>2070108</v>
      </c>
      <c r="C239" s="118" t="s">
        <v>352</v>
      </c>
      <c r="D239" s="180">
        <f t="shared" si="151"/>
        <v>175</v>
      </c>
      <c r="E239" s="180"/>
      <c r="F239" s="180">
        <f t="shared" si="148"/>
        <v>175</v>
      </c>
      <c r="G239" s="180">
        <f t="shared" si="149"/>
        <v>0</v>
      </c>
      <c r="H239" s="180">
        <f t="shared" si="150"/>
        <v>0</v>
      </c>
      <c r="I239" s="180"/>
      <c r="J239" s="180"/>
      <c r="K239" s="180"/>
      <c r="L239" s="180"/>
      <c r="M239" s="183"/>
      <c r="N239" s="180">
        <v>175</v>
      </c>
      <c r="O239" s="180">
        <v>60</v>
      </c>
      <c r="P239" s="180"/>
      <c r="Q239" s="180"/>
      <c r="R239" s="180"/>
      <c r="S239" s="180"/>
      <c r="T239" s="180"/>
      <c r="U239" s="180"/>
      <c r="V239" s="180"/>
      <c r="W239" s="180"/>
      <c r="X239" s="189"/>
      <c r="Y239" s="189"/>
      <c r="Z239" s="200">
        <f t="shared" si="152"/>
        <v>0</v>
      </c>
      <c r="AA239" s="198">
        <f t="shared" si="137"/>
        <v>0</v>
      </c>
      <c r="AB239" s="199">
        <f t="shared" si="153"/>
        <v>0</v>
      </c>
      <c r="AC239" s="198">
        <f t="shared" si="154"/>
        <v>0</v>
      </c>
      <c r="AD239" s="198">
        <f t="shared" si="155"/>
        <v>0</v>
      </c>
      <c r="AG239" s="161">
        <f t="shared" si="156"/>
        <v>0</v>
      </c>
      <c r="AH239" s="198">
        <f t="shared" si="138"/>
        <v>0</v>
      </c>
      <c r="AJ239" s="200">
        <f t="shared" si="139"/>
        <v>0</v>
      </c>
    </row>
    <row r="240" ht="18" customHeight="1" spans="1:36">
      <c r="A240" s="103"/>
      <c r="B240" s="118">
        <v>2070109</v>
      </c>
      <c r="C240" s="118" t="s">
        <v>353</v>
      </c>
      <c r="D240" s="180">
        <f t="shared" si="151"/>
        <v>5</v>
      </c>
      <c r="E240" s="180"/>
      <c r="F240" s="180">
        <f t="shared" si="148"/>
        <v>5</v>
      </c>
      <c r="G240" s="180">
        <f t="shared" si="149"/>
        <v>0</v>
      </c>
      <c r="H240" s="180">
        <f t="shared" si="150"/>
        <v>0</v>
      </c>
      <c r="I240" s="180"/>
      <c r="J240" s="180"/>
      <c r="K240" s="180"/>
      <c r="L240" s="180"/>
      <c r="M240" s="183"/>
      <c r="N240" s="180">
        <v>5</v>
      </c>
      <c r="O240" s="180">
        <v>5</v>
      </c>
      <c r="P240" s="180"/>
      <c r="Q240" s="180"/>
      <c r="R240" s="180"/>
      <c r="S240" s="180"/>
      <c r="T240" s="180"/>
      <c r="U240" s="180"/>
      <c r="V240" s="180"/>
      <c r="W240" s="180"/>
      <c r="X240" s="189"/>
      <c r="Y240" s="189"/>
      <c r="Z240" s="200">
        <f t="shared" si="152"/>
        <v>0</v>
      </c>
      <c r="AA240" s="198">
        <f t="shared" si="137"/>
        <v>0</v>
      </c>
      <c r="AB240" s="199">
        <f t="shared" si="153"/>
        <v>0</v>
      </c>
      <c r="AC240" s="198">
        <f t="shared" si="154"/>
        <v>0</v>
      </c>
      <c r="AD240" s="198">
        <f t="shared" si="155"/>
        <v>0</v>
      </c>
      <c r="AG240" s="161">
        <f t="shared" si="156"/>
        <v>0</v>
      </c>
      <c r="AH240" s="198">
        <f t="shared" si="138"/>
        <v>0</v>
      </c>
      <c r="AJ240" s="200">
        <f t="shared" si="139"/>
        <v>0</v>
      </c>
    </row>
    <row r="241" ht="18" customHeight="1" spans="1:36">
      <c r="A241" s="103"/>
      <c r="B241" s="118">
        <v>2070112</v>
      </c>
      <c r="C241" s="118" t="s">
        <v>354</v>
      </c>
      <c r="D241" s="180">
        <f t="shared" si="151"/>
        <v>4</v>
      </c>
      <c r="E241" s="180"/>
      <c r="F241" s="180">
        <f t="shared" si="148"/>
        <v>4</v>
      </c>
      <c r="G241" s="180">
        <f t="shared" si="149"/>
        <v>0</v>
      </c>
      <c r="H241" s="180">
        <f t="shared" si="150"/>
        <v>0</v>
      </c>
      <c r="I241" s="180"/>
      <c r="J241" s="180"/>
      <c r="K241" s="180"/>
      <c r="L241" s="180"/>
      <c r="M241" s="183"/>
      <c r="N241" s="180">
        <v>4</v>
      </c>
      <c r="O241" s="180">
        <v>4</v>
      </c>
      <c r="P241" s="180"/>
      <c r="Q241" s="180"/>
      <c r="R241" s="180">
        <v>40</v>
      </c>
      <c r="S241" s="180"/>
      <c r="T241" s="180"/>
      <c r="U241" s="180"/>
      <c r="V241" s="180"/>
      <c r="W241" s="180"/>
      <c r="X241" s="189"/>
      <c r="Y241" s="189"/>
      <c r="Z241" s="200">
        <f t="shared" si="152"/>
        <v>0</v>
      </c>
      <c r="AA241" s="198">
        <f t="shared" si="137"/>
        <v>0</v>
      </c>
      <c r="AB241" s="199">
        <f t="shared" si="153"/>
        <v>0</v>
      </c>
      <c r="AC241" s="198">
        <f t="shared" si="154"/>
        <v>0</v>
      </c>
      <c r="AD241" s="198">
        <f t="shared" si="155"/>
        <v>0</v>
      </c>
      <c r="AG241" s="161">
        <f t="shared" si="156"/>
        <v>0</v>
      </c>
      <c r="AH241" s="198">
        <f t="shared" si="138"/>
        <v>0</v>
      </c>
      <c r="AJ241" s="200">
        <f t="shared" si="139"/>
        <v>0</v>
      </c>
    </row>
    <row r="242" ht="18" customHeight="1" spans="1:36">
      <c r="A242" s="103"/>
      <c r="B242" s="118">
        <v>2070199</v>
      </c>
      <c r="C242" s="118" t="s">
        <v>355</v>
      </c>
      <c r="D242" s="180">
        <f t="shared" si="151"/>
        <v>228</v>
      </c>
      <c r="E242" s="180"/>
      <c r="F242" s="180">
        <f t="shared" si="148"/>
        <v>228</v>
      </c>
      <c r="G242" s="180">
        <v>214</v>
      </c>
      <c r="H242" s="180">
        <f t="shared" si="150"/>
        <v>0</v>
      </c>
      <c r="I242" s="180"/>
      <c r="J242" s="180"/>
      <c r="K242" s="180"/>
      <c r="L242" s="180">
        <v>64</v>
      </c>
      <c r="M242" s="183" t="s">
        <v>356</v>
      </c>
      <c r="N242" s="180">
        <v>14</v>
      </c>
      <c r="O242" s="180">
        <v>22</v>
      </c>
      <c r="P242" s="180"/>
      <c r="Q242" s="180"/>
      <c r="R242" s="180"/>
      <c r="S242" s="180"/>
      <c r="T242" s="180"/>
      <c r="U242" s="180"/>
      <c r="V242" s="180">
        <v>75</v>
      </c>
      <c r="W242" s="180"/>
      <c r="X242" s="189"/>
      <c r="Y242" s="189"/>
      <c r="Z242" s="200">
        <f t="shared" si="152"/>
        <v>0</v>
      </c>
      <c r="AA242" s="198">
        <f t="shared" si="137"/>
        <v>0</v>
      </c>
      <c r="AB242" s="199">
        <f t="shared" si="153"/>
        <v>0</v>
      </c>
      <c r="AC242" s="198">
        <f t="shared" si="154"/>
        <v>0</v>
      </c>
      <c r="AD242" s="198">
        <f t="shared" si="155"/>
        <v>0</v>
      </c>
      <c r="AG242" s="161">
        <f t="shared" si="156"/>
        <v>0</v>
      </c>
      <c r="AH242" s="198">
        <f t="shared" si="138"/>
        <v>0</v>
      </c>
      <c r="AJ242" s="200">
        <f t="shared" si="139"/>
        <v>0</v>
      </c>
    </row>
    <row r="243" ht="18" customHeight="1" spans="1:36">
      <c r="A243" s="103">
        <v>1</v>
      </c>
      <c r="B243" s="115">
        <v>2070200</v>
      </c>
      <c r="C243" s="115" t="s">
        <v>357</v>
      </c>
      <c r="D243" s="180">
        <f t="shared" ref="D243:V243" si="157">SUM(D244:D247)</f>
        <v>200.8</v>
      </c>
      <c r="E243" s="180">
        <f t="shared" si="157"/>
        <v>110.8</v>
      </c>
      <c r="F243" s="180">
        <f t="shared" si="157"/>
        <v>90</v>
      </c>
      <c r="G243" s="180">
        <f t="shared" si="157"/>
        <v>70</v>
      </c>
      <c r="H243" s="180">
        <f t="shared" si="157"/>
        <v>18</v>
      </c>
      <c r="I243" s="180">
        <f t="shared" si="157"/>
        <v>0</v>
      </c>
      <c r="J243" s="180">
        <f t="shared" si="157"/>
        <v>18</v>
      </c>
      <c r="K243" s="180">
        <f t="shared" si="157"/>
        <v>0</v>
      </c>
      <c r="L243" s="180">
        <f t="shared" si="157"/>
        <v>70</v>
      </c>
      <c r="M243" s="180">
        <f t="shared" si="157"/>
        <v>0</v>
      </c>
      <c r="N243" s="180">
        <f t="shared" si="157"/>
        <v>20</v>
      </c>
      <c r="O243" s="180">
        <f t="shared" si="157"/>
        <v>2</v>
      </c>
      <c r="P243" s="180">
        <f t="shared" si="157"/>
        <v>0</v>
      </c>
      <c r="Q243" s="180">
        <f t="shared" si="157"/>
        <v>0</v>
      </c>
      <c r="R243" s="180">
        <f t="shared" si="157"/>
        <v>0</v>
      </c>
      <c r="S243" s="180">
        <f t="shared" si="157"/>
        <v>0</v>
      </c>
      <c r="T243" s="180">
        <f t="shared" si="157"/>
        <v>0</v>
      </c>
      <c r="U243" s="180">
        <f t="shared" si="157"/>
        <v>0</v>
      </c>
      <c r="V243" s="180">
        <f t="shared" si="157"/>
        <v>40</v>
      </c>
      <c r="W243" s="180"/>
      <c r="X243" s="189"/>
      <c r="Y243" s="189"/>
      <c r="Z243" s="200">
        <f t="shared" si="152"/>
        <v>0</v>
      </c>
      <c r="AA243" s="198">
        <f t="shared" si="137"/>
        <v>0</v>
      </c>
      <c r="AB243" s="199">
        <f t="shared" si="153"/>
        <v>0</v>
      </c>
      <c r="AC243" s="198">
        <f t="shared" si="154"/>
        <v>0</v>
      </c>
      <c r="AD243" s="198">
        <f t="shared" si="155"/>
        <v>0</v>
      </c>
      <c r="AG243" s="161">
        <f t="shared" si="156"/>
        <v>0</v>
      </c>
      <c r="AH243" s="198">
        <f t="shared" si="138"/>
        <v>0</v>
      </c>
      <c r="AJ243" s="200">
        <f t="shared" si="139"/>
        <v>0</v>
      </c>
    </row>
    <row r="244" ht="18" customHeight="1" spans="1:36">
      <c r="A244" s="103"/>
      <c r="B244" s="118">
        <v>2070201</v>
      </c>
      <c r="C244" s="118" t="s">
        <v>176</v>
      </c>
      <c r="D244" s="180">
        <f>E244+F244+W244</f>
        <v>110.8</v>
      </c>
      <c r="E244" s="180">
        <v>110.8</v>
      </c>
      <c r="F244" s="180">
        <f>G244+N244</f>
        <v>0</v>
      </c>
      <c r="G244" s="180">
        <f>H244+L244</f>
        <v>0</v>
      </c>
      <c r="H244" s="180">
        <f>SUM(I244:K244)</f>
        <v>0</v>
      </c>
      <c r="I244" s="180"/>
      <c r="J244" s="180"/>
      <c r="K244" s="180"/>
      <c r="L244" s="180"/>
      <c r="M244" s="182"/>
      <c r="N244" s="180">
        <f>SUM(O244:V244)</f>
        <v>0</v>
      </c>
      <c r="O244" s="180"/>
      <c r="P244" s="180"/>
      <c r="Q244" s="180"/>
      <c r="R244" s="180"/>
      <c r="S244" s="180"/>
      <c r="T244" s="180"/>
      <c r="U244" s="180"/>
      <c r="V244" s="180"/>
      <c r="W244" s="180"/>
      <c r="X244" s="189"/>
      <c r="Y244" s="189"/>
      <c r="Z244" s="200">
        <f t="shared" si="152"/>
        <v>0</v>
      </c>
      <c r="AA244" s="198">
        <f t="shared" si="137"/>
        <v>0</v>
      </c>
      <c r="AB244" s="199">
        <f t="shared" si="153"/>
        <v>0</v>
      </c>
      <c r="AC244" s="198">
        <f t="shared" si="154"/>
        <v>0</v>
      </c>
      <c r="AD244" s="198">
        <f t="shared" si="155"/>
        <v>0</v>
      </c>
      <c r="AG244" s="161">
        <f t="shared" si="156"/>
        <v>0</v>
      </c>
      <c r="AH244" s="198">
        <f t="shared" si="138"/>
        <v>0</v>
      </c>
      <c r="AJ244" s="200">
        <f t="shared" si="139"/>
        <v>0</v>
      </c>
    </row>
    <row r="245" ht="18" customHeight="1" spans="1:36">
      <c r="A245" s="103"/>
      <c r="B245" s="118">
        <v>2070204</v>
      </c>
      <c r="C245" s="118" t="s">
        <v>358</v>
      </c>
      <c r="D245" s="180">
        <f>E245+F245+W245</f>
        <v>20</v>
      </c>
      <c r="E245" s="180"/>
      <c r="F245" s="180">
        <f>G245+N245</f>
        <v>20</v>
      </c>
      <c r="G245" s="180">
        <f>H245+L245</f>
        <v>0</v>
      </c>
      <c r="H245" s="180">
        <f>SUM(I245:K245)</f>
        <v>0</v>
      </c>
      <c r="I245" s="180"/>
      <c r="J245" s="180"/>
      <c r="K245" s="180"/>
      <c r="L245" s="180"/>
      <c r="M245" s="183"/>
      <c r="N245" s="180">
        <v>20</v>
      </c>
      <c r="O245" s="180">
        <v>2</v>
      </c>
      <c r="P245" s="180"/>
      <c r="Q245" s="180"/>
      <c r="R245" s="180"/>
      <c r="S245" s="180"/>
      <c r="T245" s="180"/>
      <c r="U245" s="180"/>
      <c r="V245" s="180"/>
      <c r="W245" s="180"/>
      <c r="X245" s="189"/>
      <c r="Y245" s="189"/>
      <c r="Z245" s="200">
        <f t="shared" si="152"/>
        <v>0</v>
      </c>
      <c r="AA245" s="198">
        <f t="shared" si="137"/>
        <v>0</v>
      </c>
      <c r="AB245" s="199">
        <f t="shared" si="153"/>
        <v>0</v>
      </c>
      <c r="AC245" s="198">
        <f t="shared" si="154"/>
        <v>0</v>
      </c>
      <c r="AD245" s="198">
        <f t="shared" si="155"/>
        <v>0</v>
      </c>
      <c r="AG245" s="161">
        <f t="shared" si="156"/>
        <v>0</v>
      </c>
      <c r="AH245" s="198">
        <f t="shared" si="138"/>
        <v>0</v>
      </c>
      <c r="AJ245" s="200">
        <f t="shared" si="139"/>
        <v>0</v>
      </c>
    </row>
    <row r="246" ht="18" customHeight="1" spans="1:36">
      <c r="A246" s="103"/>
      <c r="B246" s="118">
        <v>2070205</v>
      </c>
      <c r="C246" s="118" t="s">
        <v>359</v>
      </c>
      <c r="D246" s="180">
        <f>E246+F246+W246</f>
        <v>70</v>
      </c>
      <c r="E246" s="180"/>
      <c r="F246" s="180">
        <f>G246+N246</f>
        <v>70</v>
      </c>
      <c r="G246" s="180">
        <v>70</v>
      </c>
      <c r="H246" s="180">
        <f>SUM(I246:K246)</f>
        <v>18</v>
      </c>
      <c r="I246" s="180"/>
      <c r="J246" s="180">
        <v>18</v>
      </c>
      <c r="K246" s="180"/>
      <c r="L246" s="180">
        <v>70</v>
      </c>
      <c r="M246" s="204" t="s">
        <v>360</v>
      </c>
      <c r="N246" s="180">
        <f>SUM(O246:V246)</f>
        <v>0</v>
      </c>
      <c r="O246" s="180"/>
      <c r="P246" s="180"/>
      <c r="Q246" s="180"/>
      <c r="R246" s="180"/>
      <c r="S246" s="180"/>
      <c r="T246" s="180"/>
      <c r="U246" s="180"/>
      <c r="V246" s="180"/>
      <c r="W246" s="180"/>
      <c r="X246" s="189"/>
      <c r="Y246" s="189"/>
      <c r="Z246" s="200">
        <f t="shared" si="152"/>
        <v>0</v>
      </c>
      <c r="AA246" s="198">
        <f t="shared" si="137"/>
        <v>0</v>
      </c>
      <c r="AB246" s="199">
        <f t="shared" si="153"/>
        <v>0</v>
      </c>
      <c r="AC246" s="198">
        <f t="shared" si="154"/>
        <v>0</v>
      </c>
      <c r="AD246" s="198">
        <f t="shared" si="155"/>
        <v>0</v>
      </c>
      <c r="AG246" s="161">
        <f t="shared" si="156"/>
        <v>0</v>
      </c>
      <c r="AH246" s="198">
        <f t="shared" si="138"/>
        <v>0</v>
      </c>
      <c r="AJ246" s="200">
        <f t="shared" si="139"/>
        <v>0</v>
      </c>
    </row>
    <row r="247" ht="18" customHeight="1" spans="1:36">
      <c r="A247" s="103"/>
      <c r="B247" s="118">
        <v>2070299</v>
      </c>
      <c r="C247" s="118" t="s">
        <v>361</v>
      </c>
      <c r="D247" s="180">
        <f>E247+F247+W247</f>
        <v>0</v>
      </c>
      <c r="E247" s="180"/>
      <c r="F247" s="180">
        <f>G247+N247</f>
        <v>0</v>
      </c>
      <c r="G247" s="180">
        <f>H247+L247</f>
        <v>0</v>
      </c>
      <c r="H247" s="180">
        <f>SUM(I247:K247)</f>
        <v>0</v>
      </c>
      <c r="I247" s="180"/>
      <c r="J247" s="180"/>
      <c r="K247" s="180"/>
      <c r="L247" s="180"/>
      <c r="M247" s="183"/>
      <c r="N247" s="180"/>
      <c r="O247" s="180"/>
      <c r="P247" s="180"/>
      <c r="Q247" s="180"/>
      <c r="R247" s="180"/>
      <c r="S247" s="180"/>
      <c r="T247" s="180"/>
      <c r="U247" s="180"/>
      <c r="V247" s="180">
        <v>40</v>
      </c>
      <c r="W247" s="180"/>
      <c r="X247" s="189"/>
      <c r="Y247" s="189"/>
      <c r="Z247" s="200">
        <f t="shared" si="152"/>
        <v>0</v>
      </c>
      <c r="AA247" s="198">
        <f t="shared" si="137"/>
        <v>0</v>
      </c>
      <c r="AB247" s="199">
        <f t="shared" si="153"/>
        <v>0</v>
      </c>
      <c r="AC247" s="198">
        <f t="shared" si="154"/>
        <v>0</v>
      </c>
      <c r="AD247" s="198">
        <f t="shared" si="155"/>
        <v>0</v>
      </c>
      <c r="AG247" s="161">
        <f t="shared" si="156"/>
        <v>0</v>
      </c>
      <c r="AH247" s="198">
        <f t="shared" si="138"/>
        <v>0</v>
      </c>
      <c r="AJ247" s="200">
        <f t="shared" si="139"/>
        <v>0</v>
      </c>
    </row>
    <row r="248" ht="18" customHeight="1" spans="1:36">
      <c r="A248" s="103"/>
      <c r="B248" s="115">
        <v>2070399</v>
      </c>
      <c r="C248" s="115" t="s">
        <v>362</v>
      </c>
      <c r="D248" s="180">
        <f>E248+F248+W248</f>
        <v>0</v>
      </c>
      <c r="E248" s="180"/>
      <c r="F248" s="180">
        <f>G248+N248</f>
        <v>0</v>
      </c>
      <c r="G248" s="180">
        <f>H248+L248</f>
        <v>0</v>
      </c>
      <c r="H248" s="180">
        <f>SUM(I248:K248)</f>
        <v>0</v>
      </c>
      <c r="I248" s="180"/>
      <c r="J248" s="180"/>
      <c r="K248" s="180"/>
      <c r="L248" s="180"/>
      <c r="M248" s="183"/>
      <c r="N248" s="180">
        <f>SUM(O248:V248)</f>
        <v>0</v>
      </c>
      <c r="O248" s="180"/>
      <c r="P248" s="180"/>
      <c r="Q248" s="180"/>
      <c r="R248" s="180"/>
      <c r="S248" s="180"/>
      <c r="T248" s="180"/>
      <c r="U248" s="180"/>
      <c r="V248" s="180"/>
      <c r="W248" s="180"/>
      <c r="X248" s="189"/>
      <c r="Y248" s="189"/>
      <c r="Z248" s="200">
        <f t="shared" si="152"/>
        <v>0</v>
      </c>
      <c r="AA248" s="198">
        <f t="shared" si="137"/>
        <v>0</v>
      </c>
      <c r="AB248" s="199">
        <f t="shared" si="153"/>
        <v>0</v>
      </c>
      <c r="AC248" s="198">
        <f t="shared" si="154"/>
        <v>0</v>
      </c>
      <c r="AD248" s="198">
        <f t="shared" si="155"/>
        <v>0</v>
      </c>
      <c r="AG248" s="161">
        <f t="shared" si="156"/>
        <v>0</v>
      </c>
      <c r="AH248" s="198">
        <f t="shared" si="138"/>
        <v>0</v>
      </c>
      <c r="AJ248" s="200">
        <f t="shared" si="139"/>
        <v>0</v>
      </c>
    </row>
    <row r="249" ht="18" customHeight="1" spans="1:36">
      <c r="A249" s="103">
        <v>1</v>
      </c>
      <c r="B249" s="115">
        <v>2070400</v>
      </c>
      <c r="C249" s="115" t="s">
        <v>363</v>
      </c>
      <c r="D249" s="180">
        <f t="shared" ref="D249:V249" si="158">SUM(D250:D253)</f>
        <v>734.5</v>
      </c>
      <c r="E249" s="180">
        <f t="shared" si="158"/>
        <v>698</v>
      </c>
      <c r="F249" s="180">
        <f t="shared" si="158"/>
        <v>36.5</v>
      </c>
      <c r="G249" s="180">
        <f t="shared" si="158"/>
        <v>4.7</v>
      </c>
      <c r="H249" s="180">
        <f t="shared" si="158"/>
        <v>0</v>
      </c>
      <c r="I249" s="180">
        <f t="shared" si="158"/>
        <v>0</v>
      </c>
      <c r="J249" s="180">
        <f t="shared" si="158"/>
        <v>0</v>
      </c>
      <c r="K249" s="180">
        <f t="shared" si="158"/>
        <v>0</v>
      </c>
      <c r="L249" s="180">
        <f t="shared" si="158"/>
        <v>0</v>
      </c>
      <c r="M249" s="180">
        <f t="shared" si="158"/>
        <v>0</v>
      </c>
      <c r="N249" s="180">
        <f t="shared" si="158"/>
        <v>31.8</v>
      </c>
      <c r="O249" s="180">
        <f t="shared" si="158"/>
        <v>12</v>
      </c>
      <c r="P249" s="180">
        <f t="shared" si="158"/>
        <v>0</v>
      </c>
      <c r="Q249" s="180">
        <f t="shared" si="158"/>
        <v>0</v>
      </c>
      <c r="R249" s="180">
        <f t="shared" si="158"/>
        <v>0</v>
      </c>
      <c r="S249" s="180">
        <f t="shared" si="158"/>
        <v>0</v>
      </c>
      <c r="T249" s="180">
        <f t="shared" si="158"/>
        <v>0</v>
      </c>
      <c r="U249" s="180">
        <f t="shared" si="158"/>
        <v>0</v>
      </c>
      <c r="V249" s="180">
        <f t="shared" si="158"/>
        <v>235</v>
      </c>
      <c r="W249" s="180"/>
      <c r="X249" s="189"/>
      <c r="Y249" s="189"/>
      <c r="Z249" s="200">
        <f t="shared" si="152"/>
        <v>0</v>
      </c>
      <c r="AA249" s="198">
        <f t="shared" si="137"/>
        <v>0</v>
      </c>
      <c r="AB249" s="199">
        <f t="shared" si="153"/>
        <v>0</v>
      </c>
      <c r="AC249" s="198">
        <f t="shared" si="154"/>
        <v>0</v>
      </c>
      <c r="AD249" s="198">
        <f t="shared" si="155"/>
        <v>0</v>
      </c>
      <c r="AG249" s="161">
        <f t="shared" si="156"/>
        <v>0</v>
      </c>
      <c r="AH249" s="198">
        <f t="shared" si="138"/>
        <v>0</v>
      </c>
      <c r="AJ249" s="200">
        <f t="shared" si="139"/>
        <v>0</v>
      </c>
    </row>
    <row r="250" ht="18" customHeight="1" spans="1:36">
      <c r="A250" s="103"/>
      <c r="B250" s="118">
        <v>2070401</v>
      </c>
      <c r="C250" s="118" t="s">
        <v>176</v>
      </c>
      <c r="D250" s="180">
        <f>E250+F250+W250</f>
        <v>651.7</v>
      </c>
      <c r="E250" s="180">
        <v>651.7</v>
      </c>
      <c r="F250" s="180">
        <f>G250+N250</f>
        <v>0</v>
      </c>
      <c r="G250" s="180">
        <f>H250+L250</f>
        <v>0</v>
      </c>
      <c r="H250" s="180">
        <f>SUM(I250:K250)</f>
        <v>0</v>
      </c>
      <c r="I250" s="180"/>
      <c r="J250" s="180"/>
      <c r="K250" s="180"/>
      <c r="L250" s="180"/>
      <c r="M250" s="183"/>
      <c r="N250" s="180">
        <f>SUM(O250:V250)</f>
        <v>0</v>
      </c>
      <c r="O250" s="180"/>
      <c r="P250" s="180"/>
      <c r="Q250" s="180"/>
      <c r="R250" s="180"/>
      <c r="S250" s="180"/>
      <c r="T250" s="180"/>
      <c r="U250" s="180"/>
      <c r="V250" s="180"/>
      <c r="W250" s="180"/>
      <c r="X250" s="189"/>
      <c r="Y250" s="189"/>
      <c r="Z250" s="200">
        <f t="shared" si="152"/>
        <v>0</v>
      </c>
      <c r="AA250" s="198">
        <f t="shared" si="137"/>
        <v>0</v>
      </c>
      <c r="AB250" s="199">
        <f t="shared" si="153"/>
        <v>0</v>
      </c>
      <c r="AC250" s="198">
        <f t="shared" si="154"/>
        <v>0</v>
      </c>
      <c r="AD250" s="198">
        <f t="shared" si="155"/>
        <v>0</v>
      </c>
      <c r="AG250" s="161">
        <f t="shared" si="156"/>
        <v>0</v>
      </c>
      <c r="AH250" s="198">
        <f t="shared" si="138"/>
        <v>0</v>
      </c>
      <c r="AJ250" s="200">
        <f t="shared" si="139"/>
        <v>0</v>
      </c>
    </row>
    <row r="251" ht="18" customHeight="1" spans="1:36">
      <c r="A251" s="103"/>
      <c r="B251" s="118">
        <v>2070402</v>
      </c>
      <c r="C251" s="118" t="s">
        <v>178</v>
      </c>
      <c r="D251" s="180">
        <f>E251+F251+W251</f>
        <v>25</v>
      </c>
      <c r="E251" s="180"/>
      <c r="F251" s="180">
        <f>G251+N251</f>
        <v>25</v>
      </c>
      <c r="G251" s="180">
        <f>H251+L251</f>
        <v>0</v>
      </c>
      <c r="H251" s="180">
        <f>SUM(I251:K251)</f>
        <v>0</v>
      </c>
      <c r="I251" s="180"/>
      <c r="J251" s="180"/>
      <c r="K251" s="180"/>
      <c r="L251" s="180"/>
      <c r="M251" s="183"/>
      <c r="N251" s="180">
        <v>25</v>
      </c>
      <c r="O251" s="180"/>
      <c r="P251" s="180"/>
      <c r="Q251" s="180"/>
      <c r="R251" s="180"/>
      <c r="S251" s="180"/>
      <c r="T251" s="180"/>
      <c r="U251" s="180"/>
      <c r="V251" s="180"/>
      <c r="W251" s="180"/>
      <c r="X251" s="189"/>
      <c r="Y251" s="189"/>
      <c r="Z251" s="200">
        <f t="shared" si="152"/>
        <v>0</v>
      </c>
      <c r="AA251" s="198">
        <f t="shared" si="137"/>
        <v>0</v>
      </c>
      <c r="AB251" s="199">
        <f t="shared" si="153"/>
        <v>0</v>
      </c>
      <c r="AC251" s="198">
        <f t="shared" si="154"/>
        <v>0</v>
      </c>
      <c r="AD251" s="198">
        <f t="shared" si="155"/>
        <v>0</v>
      </c>
      <c r="AG251" s="161">
        <f t="shared" si="156"/>
        <v>0</v>
      </c>
      <c r="AH251" s="198">
        <f t="shared" si="138"/>
        <v>0</v>
      </c>
      <c r="AJ251" s="200">
        <f t="shared" si="139"/>
        <v>0</v>
      </c>
    </row>
    <row r="252" ht="18" customHeight="1" spans="1:36">
      <c r="A252" s="103"/>
      <c r="B252" s="118">
        <v>2070406</v>
      </c>
      <c r="C252" s="118" t="s">
        <v>364</v>
      </c>
      <c r="D252" s="180">
        <f>E252+F252+W252</f>
        <v>53.1</v>
      </c>
      <c r="E252" s="180">
        <v>46.3</v>
      </c>
      <c r="F252" s="180">
        <f>G252+N252</f>
        <v>6.8</v>
      </c>
      <c r="G252" s="180"/>
      <c r="H252" s="180"/>
      <c r="I252" s="180"/>
      <c r="J252" s="180"/>
      <c r="K252" s="180"/>
      <c r="L252" s="180"/>
      <c r="M252" s="183"/>
      <c r="N252" s="180">
        <v>6.8</v>
      </c>
      <c r="O252" s="180">
        <v>7</v>
      </c>
      <c r="P252" s="180"/>
      <c r="Q252" s="180"/>
      <c r="R252" s="180"/>
      <c r="S252" s="180"/>
      <c r="T252" s="180"/>
      <c r="U252" s="180"/>
      <c r="V252" s="180"/>
      <c r="W252" s="180"/>
      <c r="X252" s="189"/>
      <c r="Y252" s="189"/>
      <c r="Z252" s="200">
        <f t="shared" si="152"/>
        <v>0</v>
      </c>
      <c r="AA252" s="198">
        <f t="shared" si="137"/>
        <v>0</v>
      </c>
      <c r="AB252" s="199">
        <f t="shared" si="153"/>
        <v>0</v>
      </c>
      <c r="AC252" s="198">
        <f t="shared" si="154"/>
        <v>0</v>
      </c>
      <c r="AD252" s="198">
        <f t="shared" si="155"/>
        <v>0</v>
      </c>
      <c r="AG252" s="161">
        <f t="shared" si="156"/>
        <v>0</v>
      </c>
      <c r="AH252" s="198">
        <f t="shared" si="138"/>
        <v>0</v>
      </c>
      <c r="AJ252" s="200">
        <f t="shared" si="139"/>
        <v>0</v>
      </c>
    </row>
    <row r="253" ht="18" customHeight="1" spans="1:36">
      <c r="A253" s="103"/>
      <c r="B253" s="118">
        <v>2070499</v>
      </c>
      <c r="C253" s="118" t="s">
        <v>365</v>
      </c>
      <c r="D253" s="180">
        <f>E253+F253+W253</f>
        <v>4.7</v>
      </c>
      <c r="E253" s="180"/>
      <c r="F253" s="180">
        <f>G253+N253</f>
        <v>4.7</v>
      </c>
      <c r="G253" s="180">
        <v>4.7</v>
      </c>
      <c r="H253" s="180"/>
      <c r="I253" s="180"/>
      <c r="J253" s="180"/>
      <c r="K253" s="180"/>
      <c r="L253" s="180"/>
      <c r="M253" s="183"/>
      <c r="N253" s="180"/>
      <c r="O253" s="180">
        <v>5</v>
      </c>
      <c r="P253" s="180"/>
      <c r="Q253" s="180"/>
      <c r="R253" s="180"/>
      <c r="S253" s="180"/>
      <c r="T253" s="180"/>
      <c r="U253" s="180"/>
      <c r="V253" s="180">
        <v>235</v>
      </c>
      <c r="W253" s="180"/>
      <c r="X253" s="189"/>
      <c r="Y253" s="189"/>
      <c r="Z253" s="200">
        <f t="shared" si="152"/>
        <v>0</v>
      </c>
      <c r="AA253" s="198">
        <f t="shared" si="137"/>
        <v>0</v>
      </c>
      <c r="AB253" s="199">
        <f t="shared" si="153"/>
        <v>0</v>
      </c>
      <c r="AC253" s="198">
        <f t="shared" si="154"/>
        <v>0</v>
      </c>
      <c r="AD253" s="198">
        <f t="shared" si="155"/>
        <v>0</v>
      </c>
      <c r="AG253" s="161">
        <f t="shared" si="156"/>
        <v>0</v>
      </c>
      <c r="AH253" s="198">
        <f t="shared" si="138"/>
        <v>0</v>
      </c>
      <c r="AJ253" s="200">
        <f t="shared" si="139"/>
        <v>0</v>
      </c>
    </row>
    <row r="254" ht="18" customHeight="1" spans="1:36">
      <c r="A254" s="103"/>
      <c r="B254" s="115">
        <v>2079999</v>
      </c>
      <c r="C254" s="115" t="s">
        <v>366</v>
      </c>
      <c r="D254" s="180">
        <f>E254+F254+W254</f>
        <v>503.3</v>
      </c>
      <c r="E254" s="180"/>
      <c r="F254" s="180">
        <f>G254+N254</f>
        <v>503.3</v>
      </c>
      <c r="G254" s="180">
        <v>323.3</v>
      </c>
      <c r="H254" s="180">
        <f>SUM(I254:K254)</f>
        <v>0</v>
      </c>
      <c r="I254" s="180"/>
      <c r="J254" s="180"/>
      <c r="K254" s="180"/>
      <c r="L254" s="180">
        <v>323</v>
      </c>
      <c r="M254" s="183" t="s">
        <v>367</v>
      </c>
      <c r="N254" s="180">
        <v>180</v>
      </c>
      <c r="O254" s="180">
        <v>145</v>
      </c>
      <c r="P254" s="180"/>
      <c r="Q254" s="180"/>
      <c r="R254" s="180"/>
      <c r="S254" s="180"/>
      <c r="T254" s="180"/>
      <c r="U254" s="180"/>
      <c r="V254" s="180"/>
      <c r="W254" s="180"/>
      <c r="X254" s="189"/>
      <c r="Y254" s="189"/>
      <c r="Z254" s="200">
        <f t="shared" si="152"/>
        <v>0</v>
      </c>
      <c r="AA254" s="198">
        <f t="shared" si="137"/>
        <v>0</v>
      </c>
      <c r="AB254" s="199">
        <f t="shared" si="153"/>
        <v>0</v>
      </c>
      <c r="AC254" s="198">
        <f t="shared" si="154"/>
        <v>0</v>
      </c>
      <c r="AD254" s="198">
        <f t="shared" si="155"/>
        <v>0</v>
      </c>
      <c r="AG254" s="161">
        <f t="shared" si="156"/>
        <v>0</v>
      </c>
      <c r="AH254" s="198">
        <f t="shared" si="138"/>
        <v>0</v>
      </c>
      <c r="AJ254" s="200">
        <f t="shared" si="139"/>
        <v>0</v>
      </c>
    </row>
    <row r="255" ht="18" customHeight="1" spans="1:36">
      <c r="A255" s="103">
        <v>1</v>
      </c>
      <c r="B255" s="115">
        <v>2080000</v>
      </c>
      <c r="C255" s="115" t="s">
        <v>368</v>
      </c>
      <c r="D255" s="180">
        <f t="shared" ref="D255:W255" si="159">D256+D268+D321+D274+D278+D280+D283+D288+D292+D297+D302+D305+D308+D311+D314+D326+D317</f>
        <v>50364.8</v>
      </c>
      <c r="E255" s="180">
        <f t="shared" si="159"/>
        <v>2347</v>
      </c>
      <c r="F255" s="180">
        <f t="shared" si="159"/>
        <v>48017.8</v>
      </c>
      <c r="G255" s="180">
        <f t="shared" si="159"/>
        <v>29368.6</v>
      </c>
      <c r="H255" s="180">
        <f t="shared" si="159"/>
        <v>19949.1</v>
      </c>
      <c r="I255" s="180">
        <f t="shared" si="159"/>
        <v>19949.1</v>
      </c>
      <c r="J255" s="180">
        <f t="shared" si="159"/>
        <v>0</v>
      </c>
      <c r="K255" s="180">
        <f t="shared" si="159"/>
        <v>0</v>
      </c>
      <c r="L255" s="180">
        <f t="shared" si="159"/>
        <v>3460</v>
      </c>
      <c r="M255" s="180">
        <f t="shared" si="159"/>
        <v>0</v>
      </c>
      <c r="N255" s="180">
        <f t="shared" si="159"/>
        <v>18649.2</v>
      </c>
      <c r="O255" s="180">
        <f t="shared" si="159"/>
        <v>9769</v>
      </c>
      <c r="P255" s="180">
        <f t="shared" si="159"/>
        <v>1349</v>
      </c>
      <c r="Q255" s="180">
        <f t="shared" si="159"/>
        <v>0</v>
      </c>
      <c r="R255" s="180">
        <f t="shared" si="159"/>
        <v>0</v>
      </c>
      <c r="S255" s="180">
        <f t="shared" si="159"/>
        <v>0</v>
      </c>
      <c r="T255" s="180">
        <f t="shared" si="159"/>
        <v>0</v>
      </c>
      <c r="U255" s="180">
        <f t="shared" si="159"/>
        <v>0</v>
      </c>
      <c r="V255" s="180">
        <f t="shared" si="159"/>
        <v>52</v>
      </c>
      <c r="W255" s="180">
        <f t="shared" si="159"/>
        <v>0</v>
      </c>
      <c r="X255" s="189"/>
      <c r="Y255" s="189"/>
      <c r="Z255" s="200">
        <f t="shared" si="152"/>
        <v>20996.2</v>
      </c>
      <c r="AA255" s="198">
        <f>Z255/223755.7</f>
        <v>0.0938</v>
      </c>
      <c r="AB255" s="199">
        <f t="shared" si="153"/>
        <v>12041</v>
      </c>
      <c r="AC255" s="198">
        <f t="shared" si="154"/>
        <v>1.3445</v>
      </c>
      <c r="AD255" s="198">
        <f t="shared" si="155"/>
        <v>0.0473</v>
      </c>
      <c r="AE255" s="170">
        <v>1293.4</v>
      </c>
      <c r="AF255" s="170">
        <v>7662.2</v>
      </c>
      <c r="AG255" s="161">
        <f t="shared" si="156"/>
        <v>8955.6</v>
      </c>
      <c r="AH255" s="198">
        <f>AG255/192555</f>
        <v>0.0465</v>
      </c>
      <c r="AJ255" s="200">
        <f t="shared" si="139"/>
        <v>0</v>
      </c>
    </row>
    <row r="256" ht="18" customHeight="1" spans="1:36">
      <c r="A256" s="103">
        <v>1</v>
      </c>
      <c r="B256" s="115">
        <v>2080100</v>
      </c>
      <c r="C256" s="115" t="s">
        <v>369</v>
      </c>
      <c r="D256" s="180">
        <f t="shared" ref="D256:V256" si="160">SUM(D257:D259)+D267</f>
        <v>1438.1</v>
      </c>
      <c r="E256" s="180">
        <f t="shared" si="160"/>
        <v>1184.5</v>
      </c>
      <c r="F256" s="180">
        <f t="shared" si="160"/>
        <v>253.6</v>
      </c>
      <c r="G256" s="180">
        <f t="shared" si="160"/>
        <v>0</v>
      </c>
      <c r="H256" s="180">
        <f t="shared" si="160"/>
        <v>0</v>
      </c>
      <c r="I256" s="180">
        <f t="shared" si="160"/>
        <v>0</v>
      </c>
      <c r="J256" s="180">
        <f t="shared" si="160"/>
        <v>0</v>
      </c>
      <c r="K256" s="180">
        <f t="shared" si="160"/>
        <v>0</v>
      </c>
      <c r="L256" s="180">
        <f t="shared" si="160"/>
        <v>0</v>
      </c>
      <c r="M256" s="180">
        <f t="shared" si="160"/>
        <v>0</v>
      </c>
      <c r="N256" s="180">
        <f t="shared" si="160"/>
        <v>253.6</v>
      </c>
      <c r="O256" s="180">
        <f t="shared" si="160"/>
        <v>179</v>
      </c>
      <c r="P256" s="180">
        <f t="shared" si="160"/>
        <v>0</v>
      </c>
      <c r="Q256" s="180">
        <f t="shared" si="160"/>
        <v>0</v>
      </c>
      <c r="R256" s="180">
        <f t="shared" si="160"/>
        <v>0</v>
      </c>
      <c r="S256" s="180">
        <f t="shared" si="160"/>
        <v>0</v>
      </c>
      <c r="T256" s="180">
        <f t="shared" si="160"/>
        <v>0</v>
      </c>
      <c r="U256" s="180">
        <f t="shared" si="160"/>
        <v>0</v>
      </c>
      <c r="V256" s="180">
        <f t="shared" si="160"/>
        <v>10</v>
      </c>
      <c r="W256" s="180"/>
      <c r="X256" s="189"/>
      <c r="Y256" s="189"/>
      <c r="Z256" s="200">
        <f t="shared" si="152"/>
        <v>0</v>
      </c>
      <c r="AA256" s="198">
        <f t="shared" si="137"/>
        <v>0</v>
      </c>
      <c r="AB256" s="199">
        <f t="shared" si="153"/>
        <v>0</v>
      </c>
      <c r="AC256" s="198">
        <f t="shared" si="154"/>
        <v>0</v>
      </c>
      <c r="AD256" s="198">
        <f t="shared" si="155"/>
        <v>0</v>
      </c>
      <c r="AG256" s="161">
        <f t="shared" si="156"/>
        <v>0</v>
      </c>
      <c r="AH256" s="198">
        <f t="shared" si="138"/>
        <v>0</v>
      </c>
      <c r="AJ256" s="200">
        <f t="shared" si="139"/>
        <v>0</v>
      </c>
    </row>
    <row r="257" ht="18" customHeight="1" spans="1:36">
      <c r="A257" s="103"/>
      <c r="B257" s="118">
        <v>2080101</v>
      </c>
      <c r="C257" s="118" t="s">
        <v>176</v>
      </c>
      <c r="D257" s="180">
        <f>E257+F257+W257</f>
        <v>0</v>
      </c>
      <c r="E257" s="180"/>
      <c r="F257" s="180">
        <f>G257+N257</f>
        <v>0</v>
      </c>
      <c r="G257" s="180">
        <f>H257+L257</f>
        <v>0</v>
      </c>
      <c r="H257" s="180">
        <f>SUM(I257:K257)</f>
        <v>0</v>
      </c>
      <c r="I257" s="180"/>
      <c r="J257" s="180"/>
      <c r="K257" s="180"/>
      <c r="L257" s="180"/>
      <c r="M257" s="183"/>
      <c r="N257" s="180">
        <f>SUM(O257:V257)</f>
        <v>0</v>
      </c>
      <c r="O257" s="180"/>
      <c r="P257" s="180"/>
      <c r="Q257" s="180"/>
      <c r="R257" s="180"/>
      <c r="S257" s="180"/>
      <c r="T257" s="180"/>
      <c r="U257" s="180"/>
      <c r="V257" s="180"/>
      <c r="W257" s="180"/>
      <c r="X257" s="189"/>
      <c r="Y257" s="189"/>
      <c r="Z257" s="200">
        <f t="shared" si="152"/>
        <v>0</v>
      </c>
      <c r="AA257" s="198">
        <f t="shared" si="137"/>
        <v>0</v>
      </c>
      <c r="AB257" s="199">
        <f t="shared" si="153"/>
        <v>0</v>
      </c>
      <c r="AC257" s="198">
        <f t="shared" si="154"/>
        <v>0</v>
      </c>
      <c r="AD257" s="198">
        <f t="shared" si="155"/>
        <v>0</v>
      </c>
      <c r="AG257" s="161">
        <f t="shared" si="156"/>
        <v>0</v>
      </c>
      <c r="AH257" s="198">
        <f t="shared" si="138"/>
        <v>0</v>
      </c>
      <c r="AJ257" s="200">
        <f t="shared" si="139"/>
        <v>0</v>
      </c>
    </row>
    <row r="258" ht="18" customHeight="1" spans="1:36">
      <c r="A258" s="103"/>
      <c r="B258" s="118">
        <v>2080106</v>
      </c>
      <c r="C258" s="118" t="s">
        <v>370</v>
      </c>
      <c r="D258" s="180">
        <f t="shared" ref="D258:D267" si="161">E258+F258+W258</f>
        <v>242</v>
      </c>
      <c r="E258" s="180">
        <v>242</v>
      </c>
      <c r="F258" s="180">
        <f>G258+N258</f>
        <v>0</v>
      </c>
      <c r="G258" s="180">
        <f>H258+L258</f>
        <v>0</v>
      </c>
      <c r="H258" s="180">
        <f>SUM(I258:K258)</f>
        <v>0</v>
      </c>
      <c r="I258" s="180"/>
      <c r="J258" s="180"/>
      <c r="K258" s="180"/>
      <c r="L258" s="180"/>
      <c r="M258" s="183"/>
      <c r="N258" s="180">
        <f>SUM(O258:V258)</f>
        <v>0</v>
      </c>
      <c r="O258" s="180"/>
      <c r="P258" s="180"/>
      <c r="Q258" s="180"/>
      <c r="R258" s="180"/>
      <c r="S258" s="180"/>
      <c r="T258" s="180"/>
      <c r="U258" s="180"/>
      <c r="V258" s="180"/>
      <c r="W258" s="180"/>
      <c r="X258" s="189"/>
      <c r="Y258" s="189"/>
      <c r="Z258" s="200">
        <f t="shared" si="152"/>
        <v>0</v>
      </c>
      <c r="AA258" s="198">
        <f t="shared" si="137"/>
        <v>0</v>
      </c>
      <c r="AB258" s="199">
        <f t="shared" si="153"/>
        <v>0</v>
      </c>
      <c r="AC258" s="198">
        <f t="shared" si="154"/>
        <v>0</v>
      </c>
      <c r="AD258" s="198">
        <f t="shared" si="155"/>
        <v>0</v>
      </c>
      <c r="AG258" s="161">
        <f t="shared" si="156"/>
        <v>0</v>
      </c>
      <c r="AH258" s="198">
        <f t="shared" si="138"/>
        <v>0</v>
      </c>
      <c r="AJ258" s="200">
        <f t="shared" si="139"/>
        <v>0</v>
      </c>
    </row>
    <row r="259" ht="18" customHeight="1" spans="1:36">
      <c r="A259" s="103">
        <v>1</v>
      </c>
      <c r="B259" s="118">
        <v>2080109</v>
      </c>
      <c r="C259" s="118" t="s">
        <v>371</v>
      </c>
      <c r="D259" s="180">
        <f t="shared" si="161"/>
        <v>1075.1</v>
      </c>
      <c r="E259" s="180">
        <f>SUM(E260:E266)</f>
        <v>942.5</v>
      </c>
      <c r="F259" s="180">
        <f t="shared" ref="F259:V259" si="162">SUM(F260:F265)</f>
        <v>132.6</v>
      </c>
      <c r="G259" s="180">
        <f t="shared" si="162"/>
        <v>0</v>
      </c>
      <c r="H259" s="180">
        <f t="shared" si="162"/>
        <v>0</v>
      </c>
      <c r="I259" s="180">
        <f t="shared" si="162"/>
        <v>0</v>
      </c>
      <c r="J259" s="180">
        <f t="shared" si="162"/>
        <v>0</v>
      </c>
      <c r="K259" s="180">
        <f t="shared" si="162"/>
        <v>0</v>
      </c>
      <c r="L259" s="180">
        <f t="shared" si="162"/>
        <v>0</v>
      </c>
      <c r="M259" s="180">
        <f t="shared" si="162"/>
        <v>0</v>
      </c>
      <c r="N259" s="180">
        <f t="shared" si="162"/>
        <v>132.6</v>
      </c>
      <c r="O259" s="180">
        <f t="shared" si="162"/>
        <v>153</v>
      </c>
      <c r="P259" s="180">
        <f t="shared" si="162"/>
        <v>0</v>
      </c>
      <c r="Q259" s="180">
        <f t="shared" si="162"/>
        <v>0</v>
      </c>
      <c r="R259" s="180">
        <f t="shared" si="162"/>
        <v>0</v>
      </c>
      <c r="S259" s="180">
        <f t="shared" si="162"/>
        <v>0</v>
      </c>
      <c r="T259" s="180">
        <f t="shared" si="162"/>
        <v>0</v>
      </c>
      <c r="U259" s="180">
        <f t="shared" si="162"/>
        <v>0</v>
      </c>
      <c r="V259" s="180">
        <f t="shared" si="162"/>
        <v>0</v>
      </c>
      <c r="W259" s="180"/>
      <c r="X259" s="189"/>
      <c r="Y259" s="189"/>
      <c r="Z259" s="200">
        <f t="shared" si="152"/>
        <v>0</v>
      </c>
      <c r="AA259" s="198">
        <f t="shared" si="137"/>
        <v>0</v>
      </c>
      <c r="AB259" s="199">
        <f t="shared" si="153"/>
        <v>0</v>
      </c>
      <c r="AC259" s="198">
        <f t="shared" si="154"/>
        <v>0</v>
      </c>
      <c r="AD259" s="198">
        <f t="shared" si="155"/>
        <v>0</v>
      </c>
      <c r="AG259" s="161">
        <f t="shared" si="156"/>
        <v>0</v>
      </c>
      <c r="AH259" s="198">
        <f t="shared" si="138"/>
        <v>0</v>
      </c>
      <c r="AJ259" s="200">
        <f t="shared" si="139"/>
        <v>0</v>
      </c>
    </row>
    <row r="260" ht="18" customHeight="1" spans="1:36">
      <c r="A260" s="103"/>
      <c r="B260" s="118"/>
      <c r="C260" s="118" t="s">
        <v>372</v>
      </c>
      <c r="D260" s="180">
        <f t="shared" si="161"/>
        <v>620.6</v>
      </c>
      <c r="E260" s="180">
        <v>488</v>
      </c>
      <c r="F260" s="180">
        <f t="shared" ref="F260:F267" si="163">G260+N260</f>
        <v>132.6</v>
      </c>
      <c r="G260" s="180">
        <f t="shared" ref="G260:G267" si="164">H260+L260</f>
        <v>0</v>
      </c>
      <c r="H260" s="180">
        <f t="shared" ref="H260:H267" si="165">SUM(I260:K260)</f>
        <v>0</v>
      </c>
      <c r="I260" s="180"/>
      <c r="J260" s="180"/>
      <c r="K260" s="180"/>
      <c r="L260" s="180"/>
      <c r="M260" s="183"/>
      <c r="N260" s="180">
        <v>132.6</v>
      </c>
      <c r="O260" s="180"/>
      <c r="P260" s="180"/>
      <c r="Q260" s="180"/>
      <c r="R260" s="180"/>
      <c r="S260" s="180"/>
      <c r="T260" s="180"/>
      <c r="U260" s="180"/>
      <c r="V260" s="180"/>
      <c r="W260" s="180"/>
      <c r="X260" s="189"/>
      <c r="Y260" s="189"/>
      <c r="Z260" s="200">
        <f t="shared" si="152"/>
        <v>0</v>
      </c>
      <c r="AA260" s="198">
        <f t="shared" si="137"/>
        <v>0</v>
      </c>
      <c r="AB260" s="199">
        <f t="shared" si="153"/>
        <v>0</v>
      </c>
      <c r="AC260" s="198">
        <f t="shared" si="154"/>
        <v>0</v>
      </c>
      <c r="AD260" s="198">
        <f t="shared" si="155"/>
        <v>0</v>
      </c>
      <c r="AG260" s="161">
        <f t="shared" si="156"/>
        <v>0</v>
      </c>
      <c r="AH260" s="198">
        <f t="shared" si="138"/>
        <v>0</v>
      </c>
      <c r="AJ260" s="200">
        <f t="shared" si="139"/>
        <v>0</v>
      </c>
    </row>
    <row r="261" ht="18" customHeight="1" spans="1:36">
      <c r="A261" s="103"/>
      <c r="B261" s="118"/>
      <c r="C261" s="118" t="s">
        <v>373</v>
      </c>
      <c r="D261" s="180">
        <f t="shared" si="161"/>
        <v>82.7</v>
      </c>
      <c r="E261" s="180">
        <v>82.7</v>
      </c>
      <c r="F261" s="180">
        <f t="shared" si="163"/>
        <v>0</v>
      </c>
      <c r="G261" s="180">
        <f t="shared" si="164"/>
        <v>0</v>
      </c>
      <c r="H261" s="180">
        <f t="shared" si="165"/>
        <v>0</v>
      </c>
      <c r="I261" s="180"/>
      <c r="J261" s="180"/>
      <c r="K261" s="180"/>
      <c r="L261" s="180"/>
      <c r="M261" s="183"/>
      <c r="N261" s="180">
        <f>SUM(O261:V261)</f>
        <v>0</v>
      </c>
      <c r="O261" s="180"/>
      <c r="P261" s="180"/>
      <c r="Q261" s="180"/>
      <c r="R261" s="180"/>
      <c r="S261" s="180"/>
      <c r="T261" s="180"/>
      <c r="U261" s="180"/>
      <c r="V261" s="180"/>
      <c r="W261" s="180"/>
      <c r="X261" s="189"/>
      <c r="Y261" s="189"/>
      <c r="Z261" s="200">
        <f t="shared" si="152"/>
        <v>0</v>
      </c>
      <c r="AA261" s="198">
        <f t="shared" si="137"/>
        <v>0</v>
      </c>
      <c r="AB261" s="199">
        <f t="shared" si="153"/>
        <v>0</v>
      </c>
      <c r="AC261" s="198">
        <f t="shared" si="154"/>
        <v>0</v>
      </c>
      <c r="AD261" s="198">
        <f t="shared" si="155"/>
        <v>0</v>
      </c>
      <c r="AG261" s="161">
        <f t="shared" si="156"/>
        <v>0</v>
      </c>
      <c r="AH261" s="198">
        <f t="shared" si="138"/>
        <v>0</v>
      </c>
      <c r="AJ261" s="200">
        <f t="shared" si="139"/>
        <v>0</v>
      </c>
    </row>
    <row r="262" ht="18" customHeight="1" spans="1:36">
      <c r="A262" s="103"/>
      <c r="B262" s="118"/>
      <c r="C262" s="118" t="s">
        <v>374</v>
      </c>
      <c r="D262" s="180">
        <f t="shared" si="161"/>
        <v>57.1</v>
      </c>
      <c r="E262" s="180">
        <v>57.1</v>
      </c>
      <c r="F262" s="180">
        <f t="shared" si="163"/>
        <v>0</v>
      </c>
      <c r="G262" s="180">
        <f t="shared" si="164"/>
        <v>0</v>
      </c>
      <c r="H262" s="180">
        <f t="shared" si="165"/>
        <v>0</v>
      </c>
      <c r="I262" s="180"/>
      <c r="J262" s="180"/>
      <c r="K262" s="180"/>
      <c r="L262" s="180"/>
      <c r="M262" s="183"/>
      <c r="N262" s="180"/>
      <c r="O262" s="180">
        <v>30</v>
      </c>
      <c r="P262" s="180"/>
      <c r="Q262" s="180"/>
      <c r="R262" s="180"/>
      <c r="S262" s="180"/>
      <c r="T262" s="180"/>
      <c r="U262" s="180"/>
      <c r="V262" s="180"/>
      <c r="W262" s="180"/>
      <c r="X262" s="189"/>
      <c r="Y262" s="189"/>
      <c r="Z262" s="200">
        <f t="shared" si="152"/>
        <v>0</v>
      </c>
      <c r="AA262" s="198">
        <f t="shared" si="137"/>
        <v>0</v>
      </c>
      <c r="AB262" s="199">
        <f t="shared" si="153"/>
        <v>0</v>
      </c>
      <c r="AC262" s="198">
        <f t="shared" si="154"/>
        <v>0</v>
      </c>
      <c r="AD262" s="198">
        <f t="shared" si="155"/>
        <v>0</v>
      </c>
      <c r="AG262" s="161">
        <f t="shared" si="156"/>
        <v>0</v>
      </c>
      <c r="AH262" s="198">
        <f t="shared" si="138"/>
        <v>0</v>
      </c>
      <c r="AJ262" s="200">
        <f t="shared" si="139"/>
        <v>0</v>
      </c>
    </row>
    <row r="263" ht="18" customHeight="1" spans="1:36">
      <c r="A263" s="103"/>
      <c r="B263" s="118"/>
      <c r="C263" s="118" t="s">
        <v>375</v>
      </c>
      <c r="D263" s="180">
        <f t="shared" si="161"/>
        <v>95.5</v>
      </c>
      <c r="E263" s="180">
        <v>95.5</v>
      </c>
      <c r="F263" s="180">
        <f t="shared" si="163"/>
        <v>0</v>
      </c>
      <c r="G263" s="180">
        <f t="shared" si="164"/>
        <v>0</v>
      </c>
      <c r="H263" s="180">
        <f t="shared" si="165"/>
        <v>0</v>
      </c>
      <c r="I263" s="180"/>
      <c r="J263" s="180"/>
      <c r="K263" s="180"/>
      <c r="L263" s="180"/>
      <c r="M263" s="183"/>
      <c r="N263" s="180">
        <f>SUM(O263:V263)</f>
        <v>0</v>
      </c>
      <c r="O263" s="180"/>
      <c r="P263" s="180"/>
      <c r="Q263" s="180"/>
      <c r="R263" s="180"/>
      <c r="S263" s="180"/>
      <c r="T263" s="180"/>
      <c r="U263" s="180"/>
      <c r="V263" s="180"/>
      <c r="W263" s="180"/>
      <c r="X263" s="189"/>
      <c r="Y263" s="189"/>
      <c r="Z263" s="200">
        <f t="shared" si="152"/>
        <v>0</v>
      </c>
      <c r="AA263" s="198">
        <f t="shared" si="137"/>
        <v>0</v>
      </c>
      <c r="AB263" s="199">
        <f t="shared" si="153"/>
        <v>0</v>
      </c>
      <c r="AC263" s="198">
        <f t="shared" si="154"/>
        <v>0</v>
      </c>
      <c r="AD263" s="198">
        <f t="shared" si="155"/>
        <v>0</v>
      </c>
      <c r="AG263" s="161">
        <f t="shared" si="156"/>
        <v>0</v>
      </c>
      <c r="AH263" s="198">
        <f t="shared" si="138"/>
        <v>0</v>
      </c>
      <c r="AJ263" s="200">
        <f t="shared" si="139"/>
        <v>0</v>
      </c>
    </row>
    <row r="264" ht="18" customHeight="1" spans="1:36">
      <c r="A264" s="103"/>
      <c r="B264" s="118"/>
      <c r="C264" s="118" t="s">
        <v>376</v>
      </c>
      <c r="D264" s="180">
        <f t="shared" si="161"/>
        <v>51.5</v>
      </c>
      <c r="E264" s="180">
        <v>51.5</v>
      </c>
      <c r="F264" s="180">
        <f t="shared" si="163"/>
        <v>0</v>
      </c>
      <c r="G264" s="180">
        <f t="shared" si="164"/>
        <v>0</v>
      </c>
      <c r="H264" s="180">
        <f t="shared" si="165"/>
        <v>0</v>
      </c>
      <c r="I264" s="180"/>
      <c r="J264" s="180"/>
      <c r="K264" s="180"/>
      <c r="L264" s="180"/>
      <c r="M264" s="183"/>
      <c r="N264" s="180">
        <f>SUM(O264:V264)</f>
        <v>0</v>
      </c>
      <c r="O264" s="180"/>
      <c r="P264" s="180"/>
      <c r="Q264" s="180"/>
      <c r="R264" s="180"/>
      <c r="S264" s="180"/>
      <c r="T264" s="180"/>
      <c r="U264" s="180"/>
      <c r="V264" s="180"/>
      <c r="W264" s="180"/>
      <c r="X264" s="189"/>
      <c r="Y264" s="189"/>
      <c r="Z264" s="200">
        <f t="shared" si="152"/>
        <v>0</v>
      </c>
      <c r="AA264" s="198">
        <f t="shared" si="137"/>
        <v>0</v>
      </c>
      <c r="AB264" s="199">
        <f t="shared" si="153"/>
        <v>0</v>
      </c>
      <c r="AC264" s="198">
        <f t="shared" si="154"/>
        <v>0</v>
      </c>
      <c r="AD264" s="198">
        <f t="shared" si="155"/>
        <v>0</v>
      </c>
      <c r="AG264" s="161">
        <f t="shared" si="156"/>
        <v>0</v>
      </c>
      <c r="AH264" s="198">
        <f t="shared" si="138"/>
        <v>0</v>
      </c>
      <c r="AJ264" s="200">
        <f t="shared" si="139"/>
        <v>0</v>
      </c>
    </row>
    <row r="265" ht="18" customHeight="1" spans="1:36">
      <c r="A265" s="103"/>
      <c r="B265" s="118"/>
      <c r="C265" s="118" t="s">
        <v>377</v>
      </c>
      <c r="D265" s="180">
        <f t="shared" si="161"/>
        <v>40.5</v>
      </c>
      <c r="E265" s="180">
        <v>40.5</v>
      </c>
      <c r="F265" s="180">
        <f t="shared" si="163"/>
        <v>0</v>
      </c>
      <c r="G265" s="180">
        <f t="shared" si="164"/>
        <v>0</v>
      </c>
      <c r="H265" s="180">
        <f t="shared" si="165"/>
        <v>0</v>
      </c>
      <c r="I265" s="180"/>
      <c r="J265" s="180"/>
      <c r="K265" s="180"/>
      <c r="L265" s="180"/>
      <c r="M265" s="183"/>
      <c r="N265" s="180"/>
      <c r="O265" s="180">
        <v>123</v>
      </c>
      <c r="P265" s="180"/>
      <c r="Q265" s="180"/>
      <c r="R265" s="180"/>
      <c r="S265" s="180"/>
      <c r="T265" s="180"/>
      <c r="U265" s="180"/>
      <c r="V265" s="180"/>
      <c r="W265" s="180"/>
      <c r="X265" s="189"/>
      <c r="Y265" s="189"/>
      <c r="Z265" s="200">
        <f t="shared" si="152"/>
        <v>0</v>
      </c>
      <c r="AA265" s="198">
        <f t="shared" si="137"/>
        <v>0</v>
      </c>
      <c r="AB265" s="199">
        <f t="shared" si="153"/>
        <v>0</v>
      </c>
      <c r="AC265" s="198">
        <f t="shared" si="154"/>
        <v>0</v>
      </c>
      <c r="AD265" s="198">
        <f t="shared" si="155"/>
        <v>0</v>
      </c>
      <c r="AG265" s="161">
        <f t="shared" si="156"/>
        <v>0</v>
      </c>
      <c r="AH265" s="198">
        <f t="shared" si="138"/>
        <v>0</v>
      </c>
      <c r="AJ265" s="200">
        <f t="shared" si="139"/>
        <v>0</v>
      </c>
    </row>
    <row r="266" ht="18" customHeight="1" spans="1:36">
      <c r="A266" s="103"/>
      <c r="B266" s="118"/>
      <c r="C266" s="118" t="s">
        <v>378</v>
      </c>
      <c r="D266" s="180">
        <f t="shared" si="161"/>
        <v>127.2</v>
      </c>
      <c r="E266" s="180">
        <v>127.2</v>
      </c>
      <c r="F266" s="180"/>
      <c r="G266" s="180"/>
      <c r="H266" s="180"/>
      <c r="I266" s="180"/>
      <c r="J266" s="180"/>
      <c r="K266" s="180"/>
      <c r="L266" s="180"/>
      <c r="M266" s="183"/>
      <c r="N266" s="180"/>
      <c r="O266" s="180"/>
      <c r="P266" s="180"/>
      <c r="Q266" s="180"/>
      <c r="R266" s="180"/>
      <c r="S266" s="180"/>
      <c r="T266" s="180"/>
      <c r="U266" s="180"/>
      <c r="V266" s="180"/>
      <c r="W266" s="180"/>
      <c r="X266" s="189"/>
      <c r="Y266" s="189"/>
      <c r="Z266" s="200"/>
      <c r="AA266" s="198"/>
      <c r="AB266" s="199"/>
      <c r="AC266" s="198"/>
      <c r="AD266" s="198"/>
      <c r="AG266" s="161"/>
      <c r="AH266" s="198"/>
      <c r="AJ266" s="200"/>
    </row>
    <row r="267" ht="18" customHeight="1" spans="1:36">
      <c r="A267" s="103"/>
      <c r="B267" s="118">
        <v>2080199</v>
      </c>
      <c r="C267" s="144" t="s">
        <v>379</v>
      </c>
      <c r="D267" s="180">
        <f t="shared" si="161"/>
        <v>121</v>
      </c>
      <c r="E267" s="180"/>
      <c r="F267" s="180">
        <f t="shared" si="163"/>
        <v>121</v>
      </c>
      <c r="G267" s="180">
        <f t="shared" si="164"/>
        <v>0</v>
      </c>
      <c r="H267" s="180">
        <f t="shared" si="165"/>
        <v>0</v>
      </c>
      <c r="I267" s="180"/>
      <c r="J267" s="180"/>
      <c r="K267" s="180"/>
      <c r="L267" s="180"/>
      <c r="M267" s="183"/>
      <c r="N267" s="180">
        <v>121</v>
      </c>
      <c r="O267" s="180">
        <v>26</v>
      </c>
      <c r="P267" s="180"/>
      <c r="Q267" s="180"/>
      <c r="R267" s="180"/>
      <c r="S267" s="180"/>
      <c r="T267" s="180"/>
      <c r="U267" s="180"/>
      <c r="V267" s="180">
        <v>10</v>
      </c>
      <c r="W267" s="180"/>
      <c r="X267" s="189"/>
      <c r="Y267" s="189"/>
      <c r="Z267" s="200">
        <f>IF(AG267&gt;0,E267+N267,0)</f>
        <v>0</v>
      </c>
      <c r="AA267" s="198">
        <f t="shared" si="137"/>
        <v>0</v>
      </c>
      <c r="AB267" s="199">
        <f t="shared" si="153"/>
        <v>0</v>
      </c>
      <c r="AC267" s="198">
        <f t="shared" si="154"/>
        <v>0</v>
      </c>
      <c r="AD267" s="198">
        <f t="shared" si="155"/>
        <v>0</v>
      </c>
      <c r="AG267" s="161">
        <f t="shared" si="156"/>
        <v>0</v>
      </c>
      <c r="AH267" s="198">
        <f t="shared" si="138"/>
        <v>0</v>
      </c>
      <c r="AJ267" s="200">
        <f t="shared" si="139"/>
        <v>0</v>
      </c>
    </row>
    <row r="268" ht="18" customHeight="1" spans="1:36">
      <c r="A268" s="103">
        <v>1</v>
      </c>
      <c r="B268" s="115">
        <v>2080200</v>
      </c>
      <c r="C268" s="115" t="s">
        <v>380</v>
      </c>
      <c r="D268" s="180">
        <f t="shared" ref="D268:V268" si="166">SUM(D269:D273)</f>
        <v>6566.5</v>
      </c>
      <c r="E268" s="180">
        <f t="shared" si="166"/>
        <v>902.5</v>
      </c>
      <c r="F268" s="180">
        <f t="shared" si="166"/>
        <v>5664</v>
      </c>
      <c r="G268" s="180">
        <f t="shared" si="166"/>
        <v>0</v>
      </c>
      <c r="H268" s="180">
        <f t="shared" si="166"/>
        <v>0</v>
      </c>
      <c r="I268" s="180">
        <f t="shared" si="166"/>
        <v>0</v>
      </c>
      <c r="J268" s="180">
        <f t="shared" si="166"/>
        <v>0</v>
      </c>
      <c r="K268" s="180">
        <f t="shared" si="166"/>
        <v>0</v>
      </c>
      <c r="L268" s="180">
        <f t="shared" si="166"/>
        <v>0</v>
      </c>
      <c r="M268" s="180">
        <f t="shared" si="166"/>
        <v>0</v>
      </c>
      <c r="N268" s="180">
        <f t="shared" si="166"/>
        <v>5664</v>
      </c>
      <c r="O268" s="180">
        <f t="shared" si="166"/>
        <v>579</v>
      </c>
      <c r="P268" s="180">
        <f t="shared" si="166"/>
        <v>0</v>
      </c>
      <c r="Q268" s="180">
        <f t="shared" si="166"/>
        <v>0</v>
      </c>
      <c r="R268" s="180">
        <f t="shared" si="166"/>
        <v>0</v>
      </c>
      <c r="S268" s="180">
        <f t="shared" si="166"/>
        <v>0</v>
      </c>
      <c r="T268" s="180">
        <f t="shared" si="166"/>
        <v>0</v>
      </c>
      <c r="U268" s="180">
        <f t="shared" si="166"/>
        <v>0</v>
      </c>
      <c r="V268" s="180">
        <f t="shared" si="166"/>
        <v>39</v>
      </c>
      <c r="W268" s="180"/>
      <c r="X268" s="189"/>
      <c r="Y268" s="189"/>
      <c r="Z268" s="200">
        <f>IF(AG268&gt;0,E268+N268,0)</f>
        <v>0</v>
      </c>
      <c r="AA268" s="198">
        <f t="shared" si="137"/>
        <v>0</v>
      </c>
      <c r="AB268" s="199">
        <f t="shared" si="153"/>
        <v>0</v>
      </c>
      <c r="AC268" s="198">
        <f t="shared" si="154"/>
        <v>0</v>
      </c>
      <c r="AD268" s="198">
        <f t="shared" si="155"/>
        <v>0</v>
      </c>
      <c r="AG268" s="161">
        <f t="shared" si="156"/>
        <v>0</v>
      </c>
      <c r="AH268" s="198">
        <f t="shared" si="138"/>
        <v>0</v>
      </c>
      <c r="AJ268" s="200">
        <f t="shared" si="139"/>
        <v>0</v>
      </c>
    </row>
    <row r="269" ht="18" customHeight="1" spans="1:36">
      <c r="A269" s="103"/>
      <c r="B269" s="118">
        <v>2080201</v>
      </c>
      <c r="C269" s="118" t="s">
        <v>176</v>
      </c>
      <c r="D269" s="180">
        <f>E269+F269+W269</f>
        <v>902.5</v>
      </c>
      <c r="E269" s="180">
        <v>902.5</v>
      </c>
      <c r="F269" s="180">
        <f>G269+N269</f>
        <v>0</v>
      </c>
      <c r="G269" s="180"/>
      <c r="H269" s="180"/>
      <c r="I269" s="180"/>
      <c r="J269" s="180"/>
      <c r="K269" s="180"/>
      <c r="L269" s="180"/>
      <c r="M269" s="183"/>
      <c r="N269" s="180"/>
      <c r="O269" s="180">
        <v>329</v>
      </c>
      <c r="P269" s="180"/>
      <c r="Q269" s="180"/>
      <c r="R269" s="180"/>
      <c r="S269" s="180"/>
      <c r="T269" s="180"/>
      <c r="U269" s="180"/>
      <c r="V269" s="180"/>
      <c r="W269" s="180"/>
      <c r="X269" s="189"/>
      <c r="Y269" s="189"/>
      <c r="Z269" s="200">
        <f>IF(AG269&gt;0,E269+N269,0)</f>
        <v>0</v>
      </c>
      <c r="AA269" s="198">
        <f t="shared" si="137"/>
        <v>0</v>
      </c>
      <c r="AB269" s="199">
        <f t="shared" si="153"/>
        <v>0</v>
      </c>
      <c r="AC269" s="198">
        <f t="shared" si="154"/>
        <v>0</v>
      </c>
      <c r="AD269" s="198">
        <f t="shared" si="155"/>
        <v>0</v>
      </c>
      <c r="AG269" s="161">
        <f t="shared" si="156"/>
        <v>0</v>
      </c>
      <c r="AH269" s="198">
        <f t="shared" si="138"/>
        <v>0</v>
      </c>
      <c r="AJ269" s="200">
        <f t="shared" si="139"/>
        <v>0</v>
      </c>
    </row>
    <row r="270" ht="18" customHeight="1" spans="1:36">
      <c r="A270" s="103"/>
      <c r="B270" s="118">
        <v>2080202</v>
      </c>
      <c r="C270" s="118" t="s">
        <v>178</v>
      </c>
      <c r="D270" s="180">
        <f>E270+F270+W270</f>
        <v>537</v>
      </c>
      <c r="E270" s="180"/>
      <c r="F270" s="180">
        <f>G270+N270</f>
        <v>537</v>
      </c>
      <c r="G270" s="180"/>
      <c r="H270" s="180"/>
      <c r="I270" s="180"/>
      <c r="J270" s="180"/>
      <c r="K270" s="180"/>
      <c r="L270" s="180"/>
      <c r="M270" s="183"/>
      <c r="N270" s="180">
        <v>537</v>
      </c>
      <c r="O270" s="180"/>
      <c r="P270" s="180"/>
      <c r="Q270" s="180"/>
      <c r="R270" s="180"/>
      <c r="S270" s="180"/>
      <c r="T270" s="180"/>
      <c r="U270" s="180"/>
      <c r="V270" s="180"/>
      <c r="W270" s="180"/>
      <c r="X270" s="189"/>
      <c r="Y270" s="189"/>
      <c r="Z270" s="200"/>
      <c r="AA270" s="198"/>
      <c r="AB270" s="199"/>
      <c r="AC270" s="198"/>
      <c r="AD270" s="198"/>
      <c r="AG270" s="161"/>
      <c r="AH270" s="198"/>
      <c r="AJ270" s="200"/>
    </row>
    <row r="271" ht="18" customHeight="1" spans="1:36">
      <c r="A271" s="103"/>
      <c r="B271" s="118">
        <v>2080205</v>
      </c>
      <c r="C271" s="118" t="s">
        <v>381</v>
      </c>
      <c r="D271" s="180">
        <f>E271+F271+W271</f>
        <v>271</v>
      </c>
      <c r="E271" s="180"/>
      <c r="F271" s="180">
        <f>G271+N271</f>
        <v>271</v>
      </c>
      <c r="G271" s="180"/>
      <c r="H271" s="180"/>
      <c r="I271" s="180"/>
      <c r="J271" s="180"/>
      <c r="K271" s="180"/>
      <c r="L271" s="180"/>
      <c r="M271" s="183"/>
      <c r="N271" s="180">
        <v>271</v>
      </c>
      <c r="O271" s="180"/>
      <c r="P271" s="180"/>
      <c r="Q271" s="180"/>
      <c r="R271" s="180"/>
      <c r="S271" s="180"/>
      <c r="T271" s="180"/>
      <c r="U271" s="180"/>
      <c r="V271" s="180"/>
      <c r="W271" s="180"/>
      <c r="X271" s="189"/>
      <c r="Y271" s="189"/>
      <c r="Z271" s="200"/>
      <c r="AA271" s="198"/>
      <c r="AB271" s="199"/>
      <c r="AC271" s="198"/>
      <c r="AD271" s="198"/>
      <c r="AG271" s="161"/>
      <c r="AH271" s="198"/>
      <c r="AJ271" s="200"/>
    </row>
    <row r="272" ht="18" customHeight="1" spans="1:36">
      <c r="A272" s="103"/>
      <c r="B272" s="118">
        <v>2080208</v>
      </c>
      <c r="C272" s="118" t="s">
        <v>382</v>
      </c>
      <c r="D272" s="180">
        <f>E272+F272+W272</f>
        <v>4836</v>
      </c>
      <c r="E272" s="180"/>
      <c r="F272" s="180">
        <f>G272+N272</f>
        <v>4836</v>
      </c>
      <c r="G272" s="180"/>
      <c r="H272" s="180"/>
      <c r="I272" s="180"/>
      <c r="J272" s="180"/>
      <c r="K272" s="180"/>
      <c r="L272" s="180"/>
      <c r="M272" s="183"/>
      <c r="N272" s="180">
        <v>4836</v>
      </c>
      <c r="O272" s="180">
        <v>227</v>
      </c>
      <c r="P272" s="180"/>
      <c r="Q272" s="180"/>
      <c r="R272" s="180"/>
      <c r="S272" s="180"/>
      <c r="T272" s="180"/>
      <c r="U272" s="180"/>
      <c r="V272" s="180"/>
      <c r="W272" s="180"/>
      <c r="X272" s="189"/>
      <c r="Y272" s="189"/>
      <c r="Z272" s="200"/>
      <c r="AA272" s="198">
        <f t="shared" si="137"/>
        <v>0</v>
      </c>
      <c r="AB272" s="199"/>
      <c r="AC272" s="198"/>
      <c r="AD272" s="198"/>
      <c r="AG272" s="161"/>
      <c r="AH272" s="198">
        <f t="shared" si="138"/>
        <v>0</v>
      </c>
      <c r="AJ272" s="200">
        <f t="shared" si="139"/>
        <v>0</v>
      </c>
    </row>
    <row r="273" ht="18" customHeight="1" spans="1:36">
      <c r="A273" s="103"/>
      <c r="B273" s="118">
        <v>2080299</v>
      </c>
      <c r="C273" s="118" t="s">
        <v>383</v>
      </c>
      <c r="D273" s="180">
        <f>E273+F273+W273</f>
        <v>20</v>
      </c>
      <c r="E273" s="180"/>
      <c r="F273" s="180">
        <f>G273+N273</f>
        <v>20</v>
      </c>
      <c r="G273" s="180"/>
      <c r="H273" s="180"/>
      <c r="I273" s="180"/>
      <c r="J273" s="180"/>
      <c r="K273" s="180"/>
      <c r="L273" s="180"/>
      <c r="M273" s="209"/>
      <c r="N273" s="180">
        <v>20</v>
      </c>
      <c r="O273" s="180">
        <v>23</v>
      </c>
      <c r="P273" s="180"/>
      <c r="Q273" s="180"/>
      <c r="R273" s="180"/>
      <c r="S273" s="180"/>
      <c r="T273" s="180"/>
      <c r="U273" s="180"/>
      <c r="V273" s="180">
        <v>39</v>
      </c>
      <c r="W273" s="180"/>
      <c r="X273" s="189"/>
      <c r="Y273" s="189"/>
      <c r="Z273" s="200">
        <f>IF(AG273&gt;0,E273+N273,0)</f>
        <v>0</v>
      </c>
      <c r="AA273" s="198">
        <f t="shared" si="137"/>
        <v>0</v>
      </c>
      <c r="AB273" s="199">
        <f t="shared" ref="AB273:AB318" si="167">Z273-AG273</f>
        <v>0</v>
      </c>
      <c r="AC273" s="198">
        <f t="shared" ref="AC273:AC318" si="168">IF(AG273=0,0,IF(AB273&lt;0,"负增长",AB273/AG273))</f>
        <v>0</v>
      </c>
      <c r="AD273" s="198">
        <f t="shared" ref="AD273:AD318" si="169">AA273-AH273</f>
        <v>0</v>
      </c>
      <c r="AG273" s="161">
        <f t="shared" ref="AG273:AG318" si="170">AE273+AF273</f>
        <v>0</v>
      </c>
      <c r="AH273" s="198">
        <f t="shared" si="138"/>
        <v>0</v>
      </c>
      <c r="AJ273" s="200">
        <f t="shared" si="139"/>
        <v>0</v>
      </c>
    </row>
    <row r="274" ht="18" customHeight="1" spans="1:36">
      <c r="A274" s="103">
        <v>1</v>
      </c>
      <c r="B274" s="115">
        <v>2080500</v>
      </c>
      <c r="C274" s="115" t="s">
        <v>384</v>
      </c>
      <c r="D274" s="180">
        <f t="shared" ref="D274:V274" si="171">SUM(D275:D277)</f>
        <v>0</v>
      </c>
      <c r="E274" s="180">
        <f t="shared" si="171"/>
        <v>0</v>
      </c>
      <c r="F274" s="180">
        <f t="shared" si="171"/>
        <v>0</v>
      </c>
      <c r="G274" s="180">
        <f t="shared" si="171"/>
        <v>0</v>
      </c>
      <c r="H274" s="180">
        <f t="shared" si="171"/>
        <v>0</v>
      </c>
      <c r="I274" s="180">
        <f t="shared" si="171"/>
        <v>0</v>
      </c>
      <c r="J274" s="180">
        <f t="shared" si="171"/>
        <v>0</v>
      </c>
      <c r="K274" s="180">
        <f t="shared" si="171"/>
        <v>0</v>
      </c>
      <c r="L274" s="180">
        <f t="shared" si="171"/>
        <v>0</v>
      </c>
      <c r="M274" s="180">
        <f t="shared" si="171"/>
        <v>0</v>
      </c>
      <c r="N274" s="180">
        <f t="shared" si="171"/>
        <v>0</v>
      </c>
      <c r="O274" s="180">
        <f t="shared" si="171"/>
        <v>0</v>
      </c>
      <c r="P274" s="180">
        <f t="shared" si="171"/>
        <v>1349</v>
      </c>
      <c r="Q274" s="180">
        <f t="shared" si="171"/>
        <v>0</v>
      </c>
      <c r="R274" s="180">
        <f t="shared" si="171"/>
        <v>0</v>
      </c>
      <c r="S274" s="180">
        <f t="shared" si="171"/>
        <v>0</v>
      </c>
      <c r="T274" s="180">
        <f t="shared" si="171"/>
        <v>0</v>
      </c>
      <c r="U274" s="180">
        <f t="shared" si="171"/>
        <v>0</v>
      </c>
      <c r="V274" s="180">
        <f t="shared" si="171"/>
        <v>0</v>
      </c>
      <c r="W274" s="180"/>
      <c r="X274" s="189"/>
      <c r="Y274" s="189"/>
      <c r="Z274" s="200">
        <f>IF(AG274&gt;0,E321+N321,0)</f>
        <v>0</v>
      </c>
      <c r="AA274" s="198">
        <f t="shared" si="137"/>
        <v>0</v>
      </c>
      <c r="AB274" s="199">
        <f t="shared" si="167"/>
        <v>0</v>
      </c>
      <c r="AC274" s="198">
        <f t="shared" si="168"/>
        <v>0</v>
      </c>
      <c r="AD274" s="198">
        <f t="shared" si="169"/>
        <v>0</v>
      </c>
      <c r="AG274" s="161">
        <f t="shared" si="170"/>
        <v>0</v>
      </c>
      <c r="AH274" s="198">
        <f t="shared" si="138"/>
        <v>0</v>
      </c>
      <c r="AJ274" s="200">
        <f t="shared" si="139"/>
        <v>0</v>
      </c>
    </row>
    <row r="275" ht="18" customHeight="1" spans="1:36">
      <c r="A275" s="103"/>
      <c r="B275" s="118">
        <v>2080501</v>
      </c>
      <c r="C275" s="118" t="s">
        <v>385</v>
      </c>
      <c r="D275" s="180">
        <f>E275+F275+W275</f>
        <v>0</v>
      </c>
      <c r="E275" s="180"/>
      <c r="F275" s="180">
        <f>G275+N275</f>
        <v>0</v>
      </c>
      <c r="G275" s="180">
        <f>H275+L275</f>
        <v>0</v>
      </c>
      <c r="H275" s="180">
        <f>SUM(I275:K275)</f>
        <v>0</v>
      </c>
      <c r="I275" s="180"/>
      <c r="J275" s="180"/>
      <c r="K275" s="180"/>
      <c r="L275" s="180"/>
      <c r="M275" s="183"/>
      <c r="N275" s="180"/>
      <c r="O275" s="180"/>
      <c r="P275" s="180">
        <v>747</v>
      </c>
      <c r="Q275" s="180"/>
      <c r="R275" s="180"/>
      <c r="S275" s="180"/>
      <c r="T275" s="180"/>
      <c r="U275" s="180"/>
      <c r="V275" s="180"/>
      <c r="W275" s="180"/>
      <c r="X275" s="189"/>
      <c r="Y275" s="189"/>
      <c r="Z275" s="200">
        <f>IF(AG275&gt;0,E322+N322,0)</f>
        <v>0</v>
      </c>
      <c r="AA275" s="198">
        <f t="shared" si="137"/>
        <v>0</v>
      </c>
      <c r="AB275" s="199">
        <f t="shared" si="167"/>
        <v>0</v>
      </c>
      <c r="AC275" s="198">
        <f t="shared" si="168"/>
        <v>0</v>
      </c>
      <c r="AD275" s="198">
        <f t="shared" si="169"/>
        <v>0</v>
      </c>
      <c r="AG275" s="161">
        <f t="shared" si="170"/>
        <v>0</v>
      </c>
      <c r="AH275" s="198">
        <f t="shared" si="138"/>
        <v>0</v>
      </c>
      <c r="AJ275" s="200">
        <f t="shared" si="139"/>
        <v>0</v>
      </c>
    </row>
    <row r="276" ht="18" customHeight="1" spans="1:36">
      <c r="A276" s="103"/>
      <c r="B276" s="118">
        <v>2080502</v>
      </c>
      <c r="C276" s="118" t="s">
        <v>386</v>
      </c>
      <c r="D276" s="180">
        <f>E276+F276+W276</f>
        <v>0</v>
      </c>
      <c r="E276" s="180"/>
      <c r="F276" s="180">
        <f>G276+N276</f>
        <v>0</v>
      </c>
      <c r="G276" s="180">
        <f>H276+L276</f>
        <v>0</v>
      </c>
      <c r="H276" s="180">
        <f>SUM(I276:K276)</f>
        <v>0</v>
      </c>
      <c r="I276" s="180"/>
      <c r="J276" s="180"/>
      <c r="K276" s="180"/>
      <c r="L276" s="180"/>
      <c r="M276" s="183"/>
      <c r="N276" s="180"/>
      <c r="O276" s="180"/>
      <c r="P276" s="180">
        <v>602</v>
      </c>
      <c r="Q276" s="180"/>
      <c r="R276" s="180"/>
      <c r="S276" s="180"/>
      <c r="T276" s="180"/>
      <c r="U276" s="180"/>
      <c r="V276" s="180"/>
      <c r="W276" s="180"/>
      <c r="X276" s="189"/>
      <c r="Y276" s="189"/>
      <c r="Z276" s="200">
        <f>IF(AG276&gt;0,E323+N323,0)</f>
        <v>0</v>
      </c>
      <c r="AA276" s="198">
        <f t="shared" si="137"/>
        <v>0</v>
      </c>
      <c r="AB276" s="199">
        <f t="shared" si="167"/>
        <v>0</v>
      </c>
      <c r="AC276" s="198">
        <f t="shared" si="168"/>
        <v>0</v>
      </c>
      <c r="AD276" s="198">
        <f t="shared" si="169"/>
        <v>0</v>
      </c>
      <c r="AG276" s="161">
        <f t="shared" si="170"/>
        <v>0</v>
      </c>
      <c r="AH276" s="198">
        <f t="shared" si="138"/>
        <v>0</v>
      </c>
      <c r="AJ276" s="200">
        <f t="shared" si="139"/>
        <v>0</v>
      </c>
    </row>
    <row r="277" ht="18" customHeight="1" spans="1:36">
      <c r="A277" s="103"/>
      <c r="B277" s="118">
        <v>2080503</v>
      </c>
      <c r="C277" s="118" t="s">
        <v>387</v>
      </c>
      <c r="D277" s="180">
        <f>E277+F277+W277</f>
        <v>0</v>
      </c>
      <c r="E277" s="180"/>
      <c r="F277" s="180">
        <f>G277+N277</f>
        <v>0</v>
      </c>
      <c r="G277" s="180">
        <f>H277+L277</f>
        <v>0</v>
      </c>
      <c r="H277" s="180">
        <f>SUM(I277:K277)</f>
        <v>0</v>
      </c>
      <c r="I277" s="180"/>
      <c r="J277" s="180"/>
      <c r="K277" s="180"/>
      <c r="L277" s="180"/>
      <c r="M277" s="183"/>
      <c r="N277" s="180">
        <f>SUM(O277:V277)</f>
        <v>0</v>
      </c>
      <c r="O277" s="180"/>
      <c r="P277" s="180"/>
      <c r="Q277" s="180"/>
      <c r="R277" s="180"/>
      <c r="S277" s="180"/>
      <c r="T277" s="180"/>
      <c r="U277" s="180"/>
      <c r="V277" s="180"/>
      <c r="W277" s="180"/>
      <c r="X277" s="189"/>
      <c r="Y277" s="189"/>
      <c r="Z277" s="200">
        <f>IF(AG277&gt;0,E324+N324,0)</f>
        <v>0</v>
      </c>
      <c r="AA277" s="198">
        <f t="shared" si="137"/>
        <v>0</v>
      </c>
      <c r="AB277" s="199">
        <f t="shared" si="167"/>
        <v>0</v>
      </c>
      <c r="AC277" s="198">
        <f t="shared" si="168"/>
        <v>0</v>
      </c>
      <c r="AD277" s="198">
        <f t="shared" si="169"/>
        <v>0</v>
      </c>
      <c r="AG277" s="161">
        <f t="shared" si="170"/>
        <v>0</v>
      </c>
      <c r="AH277" s="198">
        <f t="shared" si="138"/>
        <v>0</v>
      </c>
      <c r="AJ277" s="200">
        <f t="shared" si="139"/>
        <v>0</v>
      </c>
    </row>
    <row r="278" ht="18" customHeight="1" spans="1:36">
      <c r="A278" s="103"/>
      <c r="B278" s="115">
        <v>2080600</v>
      </c>
      <c r="C278" s="115" t="s">
        <v>388</v>
      </c>
      <c r="D278" s="180">
        <f t="shared" ref="D278:V278" si="172">D279</f>
        <v>0</v>
      </c>
      <c r="E278" s="180">
        <f t="shared" si="172"/>
        <v>0</v>
      </c>
      <c r="F278" s="180">
        <f t="shared" si="172"/>
        <v>0</v>
      </c>
      <c r="G278" s="180">
        <f t="shared" si="172"/>
        <v>0</v>
      </c>
      <c r="H278" s="180">
        <f t="shared" si="172"/>
        <v>0</v>
      </c>
      <c r="I278" s="180">
        <f t="shared" si="172"/>
        <v>0</v>
      </c>
      <c r="J278" s="180">
        <f t="shared" si="172"/>
        <v>0</v>
      </c>
      <c r="K278" s="180">
        <f t="shared" si="172"/>
        <v>0</v>
      </c>
      <c r="L278" s="180">
        <f t="shared" si="172"/>
        <v>0</v>
      </c>
      <c r="M278" s="180">
        <f t="shared" si="172"/>
        <v>0</v>
      </c>
      <c r="N278" s="180">
        <f t="shared" si="172"/>
        <v>0</v>
      </c>
      <c r="O278" s="180">
        <f t="shared" si="172"/>
        <v>0</v>
      </c>
      <c r="P278" s="180">
        <f t="shared" si="172"/>
        <v>0</v>
      </c>
      <c r="Q278" s="180">
        <f t="shared" si="172"/>
        <v>0</v>
      </c>
      <c r="R278" s="180">
        <f t="shared" si="172"/>
        <v>0</v>
      </c>
      <c r="S278" s="180">
        <f t="shared" si="172"/>
        <v>0</v>
      </c>
      <c r="T278" s="180">
        <f t="shared" si="172"/>
        <v>0</v>
      </c>
      <c r="U278" s="180">
        <f t="shared" si="172"/>
        <v>0</v>
      </c>
      <c r="V278" s="180">
        <f t="shared" si="172"/>
        <v>0</v>
      </c>
      <c r="W278" s="180"/>
      <c r="X278" s="189"/>
      <c r="Y278" s="189"/>
      <c r="Z278" s="200">
        <f>IF(AG278&gt;0,E325+N325,0)</f>
        <v>0</v>
      </c>
      <c r="AA278" s="198">
        <f t="shared" si="137"/>
        <v>0</v>
      </c>
      <c r="AB278" s="199">
        <f t="shared" si="167"/>
        <v>0</v>
      </c>
      <c r="AC278" s="198">
        <f t="shared" si="168"/>
        <v>0</v>
      </c>
      <c r="AD278" s="198">
        <f t="shared" si="169"/>
        <v>0</v>
      </c>
      <c r="AG278" s="161">
        <f t="shared" si="170"/>
        <v>0</v>
      </c>
      <c r="AH278" s="198">
        <f t="shared" si="138"/>
        <v>0</v>
      </c>
      <c r="AJ278" s="200">
        <f t="shared" si="139"/>
        <v>0</v>
      </c>
    </row>
    <row r="279" ht="18" customHeight="1" spans="1:36">
      <c r="A279" s="103">
        <v>1</v>
      </c>
      <c r="B279" s="118">
        <v>2080601</v>
      </c>
      <c r="C279" s="118" t="s">
        <v>389</v>
      </c>
      <c r="D279" s="180">
        <f>E279+F279+W279</f>
        <v>0</v>
      </c>
      <c r="E279" s="180"/>
      <c r="F279" s="180">
        <f>G279+N279</f>
        <v>0</v>
      </c>
      <c r="G279" s="180">
        <f>H279+L279</f>
        <v>0</v>
      </c>
      <c r="H279" s="180">
        <f>SUM(I279:K279)</f>
        <v>0</v>
      </c>
      <c r="I279" s="180"/>
      <c r="J279" s="180"/>
      <c r="K279" s="180"/>
      <c r="L279" s="180"/>
      <c r="M279" s="183"/>
      <c r="N279" s="180">
        <f>SUM(O279:V279)</f>
        <v>0</v>
      </c>
      <c r="O279" s="180"/>
      <c r="P279" s="180"/>
      <c r="Q279" s="180"/>
      <c r="R279" s="180"/>
      <c r="S279" s="180"/>
      <c r="T279" s="180"/>
      <c r="U279" s="180"/>
      <c r="V279" s="180"/>
      <c r="W279" s="180"/>
      <c r="X279" s="189"/>
      <c r="Y279" s="189"/>
      <c r="Z279" s="200">
        <f t="shared" ref="Z279:Z318" si="173">IF(AG279&gt;0,E274+N274,0)</f>
        <v>0</v>
      </c>
      <c r="AA279" s="198">
        <f t="shared" si="137"/>
        <v>0</v>
      </c>
      <c r="AB279" s="199">
        <f t="shared" si="167"/>
        <v>0</v>
      </c>
      <c r="AC279" s="198">
        <f t="shared" si="168"/>
        <v>0</v>
      </c>
      <c r="AD279" s="198">
        <f t="shared" si="169"/>
        <v>0</v>
      </c>
      <c r="AG279" s="161">
        <f t="shared" si="170"/>
        <v>0</v>
      </c>
      <c r="AH279" s="198">
        <f t="shared" si="138"/>
        <v>0</v>
      </c>
      <c r="AJ279" s="200">
        <f t="shared" si="139"/>
        <v>0</v>
      </c>
    </row>
    <row r="280" ht="18" customHeight="1" spans="1:36">
      <c r="A280" s="103"/>
      <c r="B280" s="115">
        <v>2080700</v>
      </c>
      <c r="C280" s="115" t="s">
        <v>390</v>
      </c>
      <c r="D280" s="180">
        <f t="shared" ref="D280:V280" si="174">SUM(D281:D282)</f>
        <v>1271.6</v>
      </c>
      <c r="E280" s="180">
        <f t="shared" si="174"/>
        <v>0</v>
      </c>
      <c r="F280" s="180">
        <f t="shared" si="174"/>
        <v>1271.6</v>
      </c>
      <c r="G280" s="180">
        <f t="shared" si="174"/>
        <v>1237</v>
      </c>
      <c r="H280" s="180">
        <f t="shared" si="174"/>
        <v>0</v>
      </c>
      <c r="I280" s="180">
        <f t="shared" si="174"/>
        <v>0</v>
      </c>
      <c r="J280" s="180">
        <f t="shared" si="174"/>
        <v>0</v>
      </c>
      <c r="K280" s="180">
        <f t="shared" si="174"/>
        <v>0</v>
      </c>
      <c r="L280" s="180">
        <f t="shared" si="174"/>
        <v>1237</v>
      </c>
      <c r="M280" s="180">
        <f t="shared" si="174"/>
        <v>0</v>
      </c>
      <c r="N280" s="180">
        <f t="shared" si="174"/>
        <v>34.6</v>
      </c>
      <c r="O280" s="180">
        <f t="shared" si="174"/>
        <v>35</v>
      </c>
      <c r="P280" s="180">
        <f t="shared" si="174"/>
        <v>0</v>
      </c>
      <c r="Q280" s="180">
        <f t="shared" si="174"/>
        <v>0</v>
      </c>
      <c r="R280" s="180">
        <f t="shared" si="174"/>
        <v>0</v>
      </c>
      <c r="S280" s="180">
        <f t="shared" si="174"/>
        <v>0</v>
      </c>
      <c r="T280" s="180">
        <f t="shared" si="174"/>
        <v>0</v>
      </c>
      <c r="U280" s="180">
        <f t="shared" si="174"/>
        <v>0</v>
      </c>
      <c r="V280" s="180">
        <f t="shared" si="174"/>
        <v>0</v>
      </c>
      <c r="W280" s="180"/>
      <c r="X280" s="189"/>
      <c r="Y280" s="189"/>
      <c r="Z280" s="200">
        <f t="shared" si="173"/>
        <v>0</v>
      </c>
      <c r="AA280" s="198">
        <f t="shared" si="137"/>
        <v>0</v>
      </c>
      <c r="AB280" s="199">
        <f t="shared" si="167"/>
        <v>0</v>
      </c>
      <c r="AC280" s="198">
        <f t="shared" si="168"/>
        <v>0</v>
      </c>
      <c r="AD280" s="198">
        <f t="shared" si="169"/>
        <v>0</v>
      </c>
      <c r="AG280" s="161">
        <f t="shared" si="170"/>
        <v>0</v>
      </c>
      <c r="AH280" s="198">
        <f t="shared" si="138"/>
        <v>0</v>
      </c>
      <c r="AJ280" s="200">
        <f t="shared" si="139"/>
        <v>0</v>
      </c>
    </row>
    <row r="281" ht="18" customHeight="1" spans="1:36">
      <c r="A281" s="103"/>
      <c r="B281" s="118">
        <v>2080701</v>
      </c>
      <c r="C281" s="118" t="s">
        <v>391</v>
      </c>
      <c r="D281" s="180">
        <f>E281+F281+W281</f>
        <v>0</v>
      </c>
      <c r="E281" s="180"/>
      <c r="F281" s="180">
        <f>G281+N281</f>
        <v>0</v>
      </c>
      <c r="G281" s="180">
        <f>H281+L281</f>
        <v>0</v>
      </c>
      <c r="H281" s="180">
        <f>SUM(I281:K281)</f>
        <v>0</v>
      </c>
      <c r="I281" s="180"/>
      <c r="J281" s="180"/>
      <c r="K281" s="180"/>
      <c r="L281" s="180"/>
      <c r="M281" s="203"/>
      <c r="N281" s="180">
        <f>SUM(O281:V281)</f>
        <v>0</v>
      </c>
      <c r="O281" s="180"/>
      <c r="P281" s="180"/>
      <c r="Q281" s="180"/>
      <c r="R281" s="180"/>
      <c r="S281" s="180"/>
      <c r="T281" s="180"/>
      <c r="U281" s="180"/>
      <c r="V281" s="180"/>
      <c r="W281" s="180"/>
      <c r="X281" s="189"/>
      <c r="Y281" s="189"/>
      <c r="Z281" s="200">
        <f t="shared" si="173"/>
        <v>0</v>
      </c>
      <c r="AA281" s="198">
        <f t="shared" si="137"/>
        <v>0</v>
      </c>
      <c r="AB281" s="199">
        <f t="shared" si="167"/>
        <v>0</v>
      </c>
      <c r="AC281" s="198">
        <f t="shared" si="168"/>
        <v>0</v>
      </c>
      <c r="AD281" s="198">
        <f t="shared" si="169"/>
        <v>0</v>
      </c>
      <c r="AG281" s="161">
        <f t="shared" si="170"/>
        <v>0</v>
      </c>
      <c r="AH281" s="198">
        <f t="shared" si="138"/>
        <v>0</v>
      </c>
      <c r="AJ281" s="200">
        <f t="shared" si="139"/>
        <v>0</v>
      </c>
    </row>
    <row r="282" ht="18" customHeight="1" spans="1:36">
      <c r="A282" s="103"/>
      <c r="B282" s="118">
        <v>2080799</v>
      </c>
      <c r="C282" s="118" t="s">
        <v>392</v>
      </c>
      <c r="D282" s="180">
        <f>E282+F282+W282</f>
        <v>1271.6</v>
      </c>
      <c r="E282" s="180"/>
      <c r="F282" s="180">
        <f>G282+N282</f>
        <v>1271.6</v>
      </c>
      <c r="G282" s="180">
        <v>1237</v>
      </c>
      <c r="H282" s="180">
        <f>SUM(I282:K282)</f>
        <v>0</v>
      </c>
      <c r="I282" s="180"/>
      <c r="J282" s="180"/>
      <c r="K282" s="180"/>
      <c r="L282" s="180">
        <v>1237</v>
      </c>
      <c r="M282" s="209" t="s">
        <v>393</v>
      </c>
      <c r="N282" s="180">
        <v>34.6</v>
      </c>
      <c r="O282" s="180">
        <v>35</v>
      </c>
      <c r="P282" s="180"/>
      <c r="Q282" s="180"/>
      <c r="R282" s="180"/>
      <c r="S282" s="180"/>
      <c r="T282" s="180"/>
      <c r="U282" s="180"/>
      <c r="V282" s="180"/>
      <c r="W282" s="180"/>
      <c r="X282" s="189"/>
      <c r="Y282" s="189"/>
      <c r="Z282" s="200">
        <f t="shared" si="173"/>
        <v>0</v>
      </c>
      <c r="AA282" s="198">
        <f t="shared" si="137"/>
        <v>0</v>
      </c>
      <c r="AB282" s="199">
        <f t="shared" si="167"/>
        <v>0</v>
      </c>
      <c r="AC282" s="198">
        <f t="shared" si="168"/>
        <v>0</v>
      </c>
      <c r="AD282" s="198">
        <f t="shared" si="169"/>
        <v>0</v>
      </c>
      <c r="AG282" s="161">
        <f t="shared" si="170"/>
        <v>0</v>
      </c>
      <c r="AH282" s="198">
        <f t="shared" si="138"/>
        <v>0</v>
      </c>
      <c r="AJ282" s="200">
        <f t="shared" si="139"/>
        <v>0</v>
      </c>
    </row>
    <row r="283" ht="18" customHeight="1" spans="1:36">
      <c r="A283" s="103">
        <v>1</v>
      </c>
      <c r="B283" s="115">
        <v>2080800</v>
      </c>
      <c r="C283" s="115" t="s">
        <v>394</v>
      </c>
      <c r="D283" s="180">
        <f t="shared" ref="D283:V283" si="175">SUM(D284:D287)</f>
        <v>3870</v>
      </c>
      <c r="E283" s="180">
        <f t="shared" si="175"/>
        <v>0</v>
      </c>
      <c r="F283" s="180">
        <f t="shared" si="175"/>
        <v>3870</v>
      </c>
      <c r="G283" s="180">
        <f t="shared" si="175"/>
        <v>2654</v>
      </c>
      <c r="H283" s="180">
        <f t="shared" si="175"/>
        <v>0</v>
      </c>
      <c r="I283" s="180">
        <f t="shared" si="175"/>
        <v>0</v>
      </c>
      <c r="J283" s="180">
        <f t="shared" si="175"/>
        <v>0</v>
      </c>
      <c r="K283" s="180">
        <f t="shared" si="175"/>
        <v>0</v>
      </c>
      <c r="L283" s="180">
        <f t="shared" si="175"/>
        <v>0</v>
      </c>
      <c r="M283" s="180">
        <f t="shared" si="175"/>
        <v>0</v>
      </c>
      <c r="N283" s="180">
        <f t="shared" si="175"/>
        <v>1216</v>
      </c>
      <c r="O283" s="180">
        <f t="shared" si="175"/>
        <v>756</v>
      </c>
      <c r="P283" s="180">
        <f t="shared" si="175"/>
        <v>0</v>
      </c>
      <c r="Q283" s="180">
        <f t="shared" si="175"/>
        <v>0</v>
      </c>
      <c r="R283" s="180">
        <f t="shared" si="175"/>
        <v>0</v>
      </c>
      <c r="S283" s="180">
        <f t="shared" si="175"/>
        <v>0</v>
      </c>
      <c r="T283" s="180">
        <f t="shared" si="175"/>
        <v>0</v>
      </c>
      <c r="U283" s="180">
        <f t="shared" si="175"/>
        <v>0</v>
      </c>
      <c r="V283" s="180">
        <f t="shared" si="175"/>
        <v>0</v>
      </c>
      <c r="W283" s="180"/>
      <c r="X283" s="189"/>
      <c r="Y283" s="189"/>
      <c r="Z283" s="200">
        <f t="shared" si="173"/>
        <v>0</v>
      </c>
      <c r="AA283" s="198">
        <f t="shared" si="137"/>
        <v>0</v>
      </c>
      <c r="AB283" s="199">
        <f t="shared" si="167"/>
        <v>0</v>
      </c>
      <c r="AC283" s="198">
        <f t="shared" si="168"/>
        <v>0</v>
      </c>
      <c r="AD283" s="198">
        <f t="shared" si="169"/>
        <v>0</v>
      </c>
      <c r="AG283" s="161">
        <f t="shared" si="170"/>
        <v>0</v>
      </c>
      <c r="AH283" s="198">
        <f t="shared" si="138"/>
        <v>0</v>
      </c>
      <c r="AJ283" s="200">
        <f t="shared" si="139"/>
        <v>0</v>
      </c>
    </row>
    <row r="284" ht="18" customHeight="1" spans="1:36">
      <c r="A284" s="103"/>
      <c r="B284" s="118">
        <v>2080801</v>
      </c>
      <c r="C284" s="118" t="s">
        <v>395</v>
      </c>
      <c r="D284" s="180">
        <f>E284+F284+W284</f>
        <v>900</v>
      </c>
      <c r="E284" s="180"/>
      <c r="F284" s="180">
        <f>G284+N284</f>
        <v>900</v>
      </c>
      <c r="G284" s="180"/>
      <c r="H284" s="180"/>
      <c r="I284" s="180"/>
      <c r="J284" s="180"/>
      <c r="K284" s="180"/>
      <c r="L284" s="180"/>
      <c r="M284" s="183"/>
      <c r="N284" s="180">
        <v>900</v>
      </c>
      <c r="O284" s="180">
        <v>460</v>
      </c>
      <c r="P284" s="180"/>
      <c r="Q284" s="180"/>
      <c r="R284" s="180"/>
      <c r="S284" s="180"/>
      <c r="T284" s="180"/>
      <c r="U284" s="180"/>
      <c r="V284" s="180"/>
      <c r="W284" s="180"/>
      <c r="X284" s="189"/>
      <c r="Y284" s="189"/>
      <c r="Z284" s="200">
        <f t="shared" si="173"/>
        <v>0</v>
      </c>
      <c r="AA284" s="198">
        <f t="shared" ref="AA284:AA350" si="176">Z284/192555</f>
        <v>0</v>
      </c>
      <c r="AB284" s="199">
        <f t="shared" si="167"/>
        <v>0</v>
      </c>
      <c r="AC284" s="198">
        <f t="shared" si="168"/>
        <v>0</v>
      </c>
      <c r="AD284" s="198">
        <f t="shared" si="169"/>
        <v>0</v>
      </c>
      <c r="AG284" s="161">
        <f t="shared" si="170"/>
        <v>0</v>
      </c>
      <c r="AH284" s="198">
        <f t="shared" ref="AH284:AH350" si="177">AG284/129186</f>
        <v>0</v>
      </c>
      <c r="AJ284" s="200">
        <f t="shared" ref="AJ284:AJ350" si="178">D284-E284-G284-N284-W284</f>
        <v>0</v>
      </c>
    </row>
    <row r="285" ht="18" customHeight="1" spans="1:36">
      <c r="A285" s="103"/>
      <c r="B285" s="118">
        <v>2080804</v>
      </c>
      <c r="C285" s="118" t="s">
        <v>396</v>
      </c>
      <c r="D285" s="180">
        <f>E285+F285+W285</f>
        <v>10</v>
      </c>
      <c r="E285" s="180"/>
      <c r="F285" s="180">
        <f>G285+N285</f>
        <v>10</v>
      </c>
      <c r="G285" s="180">
        <v>10</v>
      </c>
      <c r="H285" s="180"/>
      <c r="I285" s="180"/>
      <c r="J285" s="180"/>
      <c r="K285" s="180"/>
      <c r="L285" s="180"/>
      <c r="M285" s="183"/>
      <c r="N285" s="180"/>
      <c r="O285" s="180"/>
      <c r="P285" s="180"/>
      <c r="Q285" s="180"/>
      <c r="R285" s="180"/>
      <c r="S285" s="180"/>
      <c r="T285" s="180"/>
      <c r="U285" s="180"/>
      <c r="V285" s="180"/>
      <c r="W285" s="180"/>
      <c r="X285" s="189"/>
      <c r="Y285" s="189"/>
      <c r="Z285" s="200"/>
      <c r="AA285" s="198"/>
      <c r="AB285" s="199"/>
      <c r="AC285" s="198"/>
      <c r="AD285" s="198"/>
      <c r="AG285" s="161"/>
      <c r="AH285" s="198"/>
      <c r="AJ285" s="200"/>
    </row>
    <row r="286" ht="18" customHeight="1" spans="1:36">
      <c r="A286" s="103">
        <v>1</v>
      </c>
      <c r="B286" s="118">
        <v>2080805</v>
      </c>
      <c r="C286" s="118" t="s">
        <v>397</v>
      </c>
      <c r="D286" s="180">
        <f>E286+F286+W286</f>
        <v>248</v>
      </c>
      <c r="E286" s="180"/>
      <c r="F286" s="180">
        <f>G286+N286</f>
        <v>248</v>
      </c>
      <c r="G286" s="180"/>
      <c r="H286" s="180"/>
      <c r="I286" s="180"/>
      <c r="J286" s="180"/>
      <c r="K286" s="180"/>
      <c r="L286" s="180"/>
      <c r="M286" s="183"/>
      <c r="N286" s="180">
        <v>248</v>
      </c>
      <c r="O286" s="180">
        <v>248</v>
      </c>
      <c r="P286" s="180"/>
      <c r="Q286" s="180"/>
      <c r="R286" s="180"/>
      <c r="S286" s="180"/>
      <c r="T286" s="180"/>
      <c r="U286" s="180"/>
      <c r="V286" s="180"/>
      <c r="W286" s="180"/>
      <c r="X286" s="189"/>
      <c r="Y286" s="189"/>
      <c r="Z286" s="200">
        <f>IF(AG286&gt;0,E280+N280,0)</f>
        <v>0</v>
      </c>
      <c r="AA286" s="198">
        <f t="shared" si="176"/>
        <v>0</v>
      </c>
      <c r="AB286" s="199">
        <f t="shared" si="167"/>
        <v>0</v>
      </c>
      <c r="AC286" s="198">
        <f t="shared" si="168"/>
        <v>0</v>
      </c>
      <c r="AD286" s="198">
        <f t="shared" si="169"/>
        <v>0</v>
      </c>
      <c r="AG286" s="161">
        <f t="shared" si="170"/>
        <v>0</v>
      </c>
      <c r="AH286" s="198">
        <f t="shared" si="177"/>
        <v>0</v>
      </c>
      <c r="AJ286" s="200">
        <f t="shared" si="178"/>
        <v>0</v>
      </c>
    </row>
    <row r="287" s="162" customFormat="1" ht="18" customHeight="1" spans="1:36">
      <c r="A287" s="103"/>
      <c r="B287" s="118">
        <v>2080899</v>
      </c>
      <c r="C287" s="118" t="s">
        <v>398</v>
      </c>
      <c r="D287" s="180">
        <f>E287+F287+W287</f>
        <v>2712</v>
      </c>
      <c r="E287" s="180"/>
      <c r="F287" s="180">
        <f>G287+N287</f>
        <v>2712</v>
      </c>
      <c r="G287" s="180">
        <v>2644</v>
      </c>
      <c r="H287" s="180"/>
      <c r="I287" s="180"/>
      <c r="J287" s="180"/>
      <c r="K287" s="180"/>
      <c r="L287" s="180"/>
      <c r="M287" s="209"/>
      <c r="N287" s="180">
        <v>68</v>
      </c>
      <c r="O287" s="180">
        <v>48</v>
      </c>
      <c r="P287" s="180"/>
      <c r="Q287" s="180"/>
      <c r="R287" s="180"/>
      <c r="S287" s="180"/>
      <c r="T287" s="180"/>
      <c r="U287" s="180"/>
      <c r="V287" s="180"/>
      <c r="W287" s="180"/>
      <c r="X287" s="189"/>
      <c r="Y287" s="189"/>
      <c r="Z287" s="200">
        <f>IF(AG287&gt;0,E281+N281,0)</f>
        <v>0</v>
      </c>
      <c r="AA287" s="198">
        <f t="shared" si="176"/>
        <v>0</v>
      </c>
      <c r="AB287" s="199">
        <f t="shared" si="167"/>
        <v>0</v>
      </c>
      <c r="AC287" s="198">
        <f t="shared" si="168"/>
        <v>0</v>
      </c>
      <c r="AD287" s="198">
        <f t="shared" si="169"/>
        <v>0</v>
      </c>
      <c r="AG287" s="161">
        <f t="shared" si="170"/>
        <v>0</v>
      </c>
      <c r="AH287" s="198">
        <f t="shared" si="177"/>
        <v>0</v>
      </c>
      <c r="AJ287" s="200">
        <f t="shared" si="178"/>
        <v>0</v>
      </c>
    </row>
    <row r="288" ht="18" customHeight="1" spans="1:36">
      <c r="A288" s="103"/>
      <c r="B288" s="115">
        <v>2080900</v>
      </c>
      <c r="C288" s="115" t="s">
        <v>74</v>
      </c>
      <c r="D288" s="180">
        <f t="shared" ref="D288:V288" si="179">SUM(D289:D291)</f>
        <v>123</v>
      </c>
      <c r="E288" s="180">
        <f t="shared" si="179"/>
        <v>0</v>
      </c>
      <c r="F288" s="180">
        <f t="shared" si="179"/>
        <v>123</v>
      </c>
      <c r="G288" s="180">
        <f t="shared" si="179"/>
        <v>123</v>
      </c>
      <c r="H288" s="180">
        <f t="shared" si="179"/>
        <v>0</v>
      </c>
      <c r="I288" s="180">
        <f t="shared" si="179"/>
        <v>0</v>
      </c>
      <c r="J288" s="180">
        <f t="shared" si="179"/>
        <v>0</v>
      </c>
      <c r="K288" s="180">
        <f t="shared" si="179"/>
        <v>0</v>
      </c>
      <c r="L288" s="180">
        <f t="shared" si="179"/>
        <v>123</v>
      </c>
      <c r="M288" s="180">
        <f t="shared" si="179"/>
        <v>0</v>
      </c>
      <c r="N288" s="180">
        <f t="shared" si="179"/>
        <v>0</v>
      </c>
      <c r="O288" s="180">
        <f t="shared" si="179"/>
        <v>0</v>
      </c>
      <c r="P288" s="180">
        <f t="shared" si="179"/>
        <v>0</v>
      </c>
      <c r="Q288" s="180">
        <f t="shared" si="179"/>
        <v>0</v>
      </c>
      <c r="R288" s="180">
        <f t="shared" si="179"/>
        <v>0</v>
      </c>
      <c r="S288" s="180">
        <f t="shared" si="179"/>
        <v>0</v>
      </c>
      <c r="T288" s="180">
        <f t="shared" si="179"/>
        <v>0</v>
      </c>
      <c r="U288" s="180">
        <f t="shared" si="179"/>
        <v>0</v>
      </c>
      <c r="V288" s="180">
        <f t="shared" si="179"/>
        <v>0</v>
      </c>
      <c r="W288" s="180"/>
      <c r="X288" s="189"/>
      <c r="Y288" s="189"/>
      <c r="Z288" s="200">
        <f>IF(AG288&gt;0,E282+N282,0)</f>
        <v>0</v>
      </c>
      <c r="AA288" s="198">
        <f t="shared" si="176"/>
        <v>0</v>
      </c>
      <c r="AB288" s="199">
        <f t="shared" si="167"/>
        <v>0</v>
      </c>
      <c r="AC288" s="198">
        <f t="shared" si="168"/>
        <v>0</v>
      </c>
      <c r="AD288" s="198">
        <f t="shared" si="169"/>
        <v>0</v>
      </c>
      <c r="AG288" s="161">
        <f t="shared" si="170"/>
        <v>0</v>
      </c>
      <c r="AH288" s="198">
        <f t="shared" si="177"/>
        <v>0</v>
      </c>
      <c r="AJ288" s="200">
        <f t="shared" si="178"/>
        <v>0</v>
      </c>
    </row>
    <row r="289" ht="18" customHeight="1" spans="1:36">
      <c r="A289" s="103">
        <v>1</v>
      </c>
      <c r="B289" s="118">
        <v>2080901</v>
      </c>
      <c r="C289" s="118" t="s">
        <v>399</v>
      </c>
      <c r="D289" s="180">
        <f>E289+F289+W289</f>
        <v>0</v>
      </c>
      <c r="E289" s="180"/>
      <c r="F289" s="180">
        <f>G289+N289</f>
        <v>0</v>
      </c>
      <c r="G289" s="180"/>
      <c r="H289" s="180">
        <f>SUM(I289:K289)</f>
        <v>0</v>
      </c>
      <c r="I289" s="180"/>
      <c r="J289" s="180"/>
      <c r="K289" s="180"/>
      <c r="L289" s="180"/>
      <c r="M289" s="203"/>
      <c r="N289" s="180">
        <f>SUM(O289:V289)</f>
        <v>0</v>
      </c>
      <c r="O289" s="180"/>
      <c r="P289" s="180"/>
      <c r="Q289" s="180"/>
      <c r="R289" s="180"/>
      <c r="S289" s="180"/>
      <c r="T289" s="180"/>
      <c r="U289" s="180"/>
      <c r="V289" s="180"/>
      <c r="W289" s="180"/>
      <c r="X289" s="189"/>
      <c r="Y289" s="189"/>
      <c r="Z289" s="200">
        <f>IF(AG289&gt;0,E283+N283,0)</f>
        <v>0</v>
      </c>
      <c r="AA289" s="198">
        <f t="shared" si="176"/>
        <v>0</v>
      </c>
      <c r="AB289" s="199">
        <f t="shared" si="167"/>
        <v>0</v>
      </c>
      <c r="AC289" s="198">
        <f t="shared" si="168"/>
        <v>0</v>
      </c>
      <c r="AD289" s="198">
        <f t="shared" si="169"/>
        <v>0</v>
      </c>
      <c r="AG289" s="161">
        <f t="shared" si="170"/>
        <v>0</v>
      </c>
      <c r="AH289" s="198">
        <f t="shared" si="177"/>
        <v>0</v>
      </c>
      <c r="AJ289" s="200">
        <f t="shared" si="178"/>
        <v>0</v>
      </c>
    </row>
    <row r="290" ht="18" customHeight="1" spans="1:36">
      <c r="A290" s="103"/>
      <c r="B290" s="118">
        <v>2080902</v>
      </c>
      <c r="C290" s="118" t="s">
        <v>400</v>
      </c>
      <c r="D290" s="180">
        <f>E290+F290+W290</f>
        <v>117</v>
      </c>
      <c r="E290" s="180"/>
      <c r="F290" s="180">
        <f>G290+N290</f>
        <v>117</v>
      </c>
      <c r="G290" s="180">
        <v>117</v>
      </c>
      <c r="H290" s="180">
        <f>SUM(I290:K290)</f>
        <v>0</v>
      </c>
      <c r="I290" s="180"/>
      <c r="J290" s="180"/>
      <c r="K290" s="180"/>
      <c r="L290" s="180">
        <v>117</v>
      </c>
      <c r="M290" s="209" t="s">
        <v>401</v>
      </c>
      <c r="N290" s="180">
        <f>SUM(O290:V290)</f>
        <v>0</v>
      </c>
      <c r="O290" s="180"/>
      <c r="P290" s="180"/>
      <c r="Q290" s="180"/>
      <c r="R290" s="180"/>
      <c r="S290" s="180"/>
      <c r="T290" s="180"/>
      <c r="U290" s="180"/>
      <c r="V290" s="180"/>
      <c r="W290" s="180"/>
      <c r="X290" s="189"/>
      <c r="Y290" s="189"/>
      <c r="Z290" s="200">
        <f>IF(AG290&gt;0,E284+N284,0)</f>
        <v>0</v>
      </c>
      <c r="AA290" s="198">
        <f t="shared" si="176"/>
        <v>0</v>
      </c>
      <c r="AB290" s="199">
        <f t="shared" si="167"/>
        <v>0</v>
      </c>
      <c r="AC290" s="198">
        <f t="shared" si="168"/>
        <v>0</v>
      </c>
      <c r="AD290" s="198">
        <f t="shared" si="169"/>
        <v>0</v>
      </c>
      <c r="AG290" s="161">
        <f t="shared" si="170"/>
        <v>0</v>
      </c>
      <c r="AH290" s="198">
        <f t="shared" si="177"/>
        <v>0</v>
      </c>
      <c r="AJ290" s="200">
        <f t="shared" si="178"/>
        <v>0</v>
      </c>
    </row>
    <row r="291" ht="18" customHeight="1" spans="1:36">
      <c r="A291" s="103"/>
      <c r="B291" s="118">
        <v>2080903</v>
      </c>
      <c r="C291" s="144" t="s">
        <v>402</v>
      </c>
      <c r="D291" s="180">
        <f>E291+F291+W291</f>
        <v>6</v>
      </c>
      <c r="E291" s="180"/>
      <c r="F291" s="180">
        <f>G291+N291</f>
        <v>6</v>
      </c>
      <c r="G291" s="180">
        <v>6</v>
      </c>
      <c r="H291" s="180">
        <f>SUM(I291:K291)</f>
        <v>0</v>
      </c>
      <c r="I291" s="180"/>
      <c r="J291" s="180"/>
      <c r="K291" s="180"/>
      <c r="L291" s="180">
        <v>6</v>
      </c>
      <c r="M291" s="209" t="s">
        <v>403</v>
      </c>
      <c r="N291" s="180">
        <f>SUM(O291:V291)</f>
        <v>0</v>
      </c>
      <c r="O291" s="180"/>
      <c r="P291" s="180"/>
      <c r="Q291" s="180"/>
      <c r="R291" s="180"/>
      <c r="S291" s="180"/>
      <c r="T291" s="180"/>
      <c r="U291" s="180"/>
      <c r="V291" s="180"/>
      <c r="W291" s="180"/>
      <c r="X291" s="189"/>
      <c r="Y291" s="189"/>
      <c r="Z291" s="200">
        <f t="shared" si="173"/>
        <v>0</v>
      </c>
      <c r="AA291" s="198">
        <f t="shared" si="176"/>
        <v>0</v>
      </c>
      <c r="AB291" s="199">
        <f t="shared" si="167"/>
        <v>0</v>
      </c>
      <c r="AC291" s="198">
        <f t="shared" si="168"/>
        <v>0</v>
      </c>
      <c r="AD291" s="198">
        <f t="shared" si="169"/>
        <v>0</v>
      </c>
      <c r="AG291" s="161">
        <f t="shared" si="170"/>
        <v>0</v>
      </c>
      <c r="AH291" s="198">
        <f t="shared" si="177"/>
        <v>0</v>
      </c>
      <c r="AJ291" s="200">
        <f t="shared" si="178"/>
        <v>0</v>
      </c>
    </row>
    <row r="292" ht="18" customHeight="1" spans="1:36">
      <c r="A292" s="103"/>
      <c r="B292" s="115">
        <v>2081000</v>
      </c>
      <c r="C292" s="115" t="s">
        <v>404</v>
      </c>
      <c r="D292" s="180">
        <f>SUM(D293:D296)</f>
        <v>259.9</v>
      </c>
      <c r="E292" s="180">
        <f t="shared" ref="E292:N292" si="180">SUM(E293:E296)</f>
        <v>0</v>
      </c>
      <c r="F292" s="180">
        <f t="shared" si="180"/>
        <v>259.9</v>
      </c>
      <c r="G292" s="180">
        <f t="shared" si="180"/>
        <v>120.9</v>
      </c>
      <c r="H292" s="180">
        <f t="shared" si="180"/>
        <v>0</v>
      </c>
      <c r="I292" s="180">
        <f t="shared" si="180"/>
        <v>0</v>
      </c>
      <c r="J292" s="180">
        <f t="shared" si="180"/>
        <v>0</v>
      </c>
      <c r="K292" s="180">
        <f t="shared" si="180"/>
        <v>0</v>
      </c>
      <c r="L292" s="180">
        <f t="shared" si="180"/>
        <v>0</v>
      </c>
      <c r="M292" s="180">
        <f t="shared" si="180"/>
        <v>0</v>
      </c>
      <c r="N292" s="180">
        <f t="shared" si="180"/>
        <v>139</v>
      </c>
      <c r="O292" s="180">
        <f t="shared" ref="O292:V292" si="181">SUM(O293:O295)</f>
        <v>20</v>
      </c>
      <c r="P292" s="180">
        <f t="shared" si="181"/>
        <v>0</v>
      </c>
      <c r="Q292" s="180">
        <f t="shared" si="181"/>
        <v>0</v>
      </c>
      <c r="R292" s="180">
        <f t="shared" si="181"/>
        <v>0</v>
      </c>
      <c r="S292" s="180">
        <f t="shared" si="181"/>
        <v>0</v>
      </c>
      <c r="T292" s="180">
        <f t="shared" si="181"/>
        <v>0</v>
      </c>
      <c r="U292" s="180">
        <f t="shared" si="181"/>
        <v>0</v>
      </c>
      <c r="V292" s="180">
        <f t="shared" si="181"/>
        <v>0</v>
      </c>
      <c r="W292" s="180"/>
      <c r="X292" s="189"/>
      <c r="Y292" s="189"/>
      <c r="Z292" s="200">
        <f t="shared" si="173"/>
        <v>0</v>
      </c>
      <c r="AA292" s="198">
        <f t="shared" si="176"/>
        <v>0</v>
      </c>
      <c r="AB292" s="199">
        <f t="shared" si="167"/>
        <v>0</v>
      </c>
      <c r="AC292" s="198">
        <f t="shared" si="168"/>
        <v>0</v>
      </c>
      <c r="AD292" s="198">
        <f t="shared" si="169"/>
        <v>0</v>
      </c>
      <c r="AG292" s="161">
        <f t="shared" si="170"/>
        <v>0</v>
      </c>
      <c r="AH292" s="198">
        <f t="shared" si="177"/>
        <v>0</v>
      </c>
      <c r="AJ292" s="200">
        <f t="shared" si="178"/>
        <v>0</v>
      </c>
    </row>
    <row r="293" ht="18" customHeight="1" spans="1:36">
      <c r="A293" s="103">
        <v>1</v>
      </c>
      <c r="B293" s="118">
        <v>2081001</v>
      </c>
      <c r="C293" s="118" t="s">
        <v>405</v>
      </c>
      <c r="D293" s="180">
        <f>E293+F293+W293</f>
        <v>117</v>
      </c>
      <c r="E293" s="180"/>
      <c r="F293" s="180">
        <f>G293+N293</f>
        <v>117</v>
      </c>
      <c r="G293" s="180">
        <v>117</v>
      </c>
      <c r="H293" s="180"/>
      <c r="I293" s="180"/>
      <c r="J293" s="180"/>
      <c r="K293" s="180"/>
      <c r="L293" s="180"/>
      <c r="M293" s="183"/>
      <c r="N293" s="180"/>
      <c r="O293" s="180"/>
      <c r="P293" s="180"/>
      <c r="Q293" s="180"/>
      <c r="R293" s="180"/>
      <c r="S293" s="180"/>
      <c r="T293" s="180"/>
      <c r="U293" s="180"/>
      <c r="V293" s="180"/>
      <c r="W293" s="180"/>
      <c r="X293" s="189"/>
      <c r="Y293" s="189"/>
      <c r="Z293" s="200">
        <f t="shared" si="173"/>
        <v>0</v>
      </c>
      <c r="AA293" s="198">
        <f t="shared" si="176"/>
        <v>0</v>
      </c>
      <c r="AB293" s="199">
        <f t="shared" si="167"/>
        <v>0</v>
      </c>
      <c r="AC293" s="198">
        <f t="shared" si="168"/>
        <v>0</v>
      </c>
      <c r="AD293" s="198">
        <f t="shared" si="169"/>
        <v>0</v>
      </c>
      <c r="AG293" s="161">
        <f t="shared" si="170"/>
        <v>0</v>
      </c>
      <c r="AH293" s="198">
        <f t="shared" si="177"/>
        <v>0</v>
      </c>
      <c r="AJ293" s="200">
        <f t="shared" si="178"/>
        <v>0</v>
      </c>
    </row>
    <row r="294" ht="18" customHeight="1" spans="1:36">
      <c r="A294" s="103"/>
      <c r="B294" s="118">
        <v>2081002</v>
      </c>
      <c r="C294" s="118" t="s">
        <v>406</v>
      </c>
      <c r="D294" s="180">
        <f>E294+F294+W294</f>
        <v>3.9</v>
      </c>
      <c r="E294" s="180"/>
      <c r="F294" s="180">
        <f>G294+N294</f>
        <v>3.9</v>
      </c>
      <c r="G294" s="180">
        <v>3.9</v>
      </c>
      <c r="H294" s="180"/>
      <c r="I294" s="180"/>
      <c r="J294" s="180"/>
      <c r="K294" s="180"/>
      <c r="L294" s="180"/>
      <c r="M294" s="183"/>
      <c r="N294" s="180"/>
      <c r="O294" s="180"/>
      <c r="P294" s="180"/>
      <c r="Q294" s="180"/>
      <c r="R294" s="180"/>
      <c r="S294" s="180"/>
      <c r="T294" s="180"/>
      <c r="U294" s="180"/>
      <c r="V294" s="180"/>
      <c r="W294" s="180"/>
      <c r="X294" s="189"/>
      <c r="Y294" s="189"/>
      <c r="Z294" s="200"/>
      <c r="AA294" s="198"/>
      <c r="AB294" s="199"/>
      <c r="AC294" s="198"/>
      <c r="AD294" s="198"/>
      <c r="AG294" s="161"/>
      <c r="AH294" s="198"/>
      <c r="AJ294" s="200">
        <f t="shared" si="178"/>
        <v>0</v>
      </c>
    </row>
    <row r="295" ht="18" customHeight="1" spans="1:36">
      <c r="A295" s="103"/>
      <c r="B295" s="118">
        <v>2081004</v>
      </c>
      <c r="C295" s="118" t="s">
        <v>407</v>
      </c>
      <c r="D295" s="180">
        <f>E295+F295+W295</f>
        <v>20</v>
      </c>
      <c r="E295" s="180"/>
      <c r="F295" s="180">
        <f>G295+N295</f>
        <v>20</v>
      </c>
      <c r="G295" s="180"/>
      <c r="H295" s="180"/>
      <c r="I295" s="180"/>
      <c r="J295" s="180"/>
      <c r="K295" s="180"/>
      <c r="L295" s="180"/>
      <c r="M295" s="183"/>
      <c r="N295" s="180">
        <v>20</v>
      </c>
      <c r="O295" s="180">
        <v>20</v>
      </c>
      <c r="P295" s="180"/>
      <c r="Q295" s="180"/>
      <c r="R295" s="180"/>
      <c r="S295" s="180"/>
      <c r="T295" s="180"/>
      <c r="U295" s="180"/>
      <c r="V295" s="180"/>
      <c r="W295" s="180"/>
      <c r="X295" s="189"/>
      <c r="Y295" s="189"/>
      <c r="Z295" s="200">
        <f>IF(AG295&gt;0,E289+N289,0)</f>
        <v>0</v>
      </c>
      <c r="AA295" s="198">
        <f t="shared" si="176"/>
        <v>0</v>
      </c>
      <c r="AB295" s="199">
        <f t="shared" si="167"/>
        <v>0</v>
      </c>
      <c r="AC295" s="198">
        <f t="shared" si="168"/>
        <v>0</v>
      </c>
      <c r="AD295" s="198">
        <f t="shared" si="169"/>
        <v>0</v>
      </c>
      <c r="AG295" s="161">
        <f t="shared" si="170"/>
        <v>0</v>
      </c>
      <c r="AH295" s="198">
        <f t="shared" si="177"/>
        <v>0</v>
      </c>
      <c r="AJ295" s="200">
        <f t="shared" si="178"/>
        <v>0</v>
      </c>
    </row>
    <row r="296" ht="18" customHeight="1" spans="1:36">
      <c r="A296" s="103"/>
      <c r="B296" s="118">
        <v>2081099</v>
      </c>
      <c r="C296" s="118" t="s">
        <v>408</v>
      </c>
      <c r="D296" s="180">
        <f>E296+F296+W296</f>
        <v>119</v>
      </c>
      <c r="E296" s="180"/>
      <c r="F296" s="180">
        <f>G296+N296</f>
        <v>119</v>
      </c>
      <c r="G296" s="180"/>
      <c r="H296" s="180"/>
      <c r="I296" s="180"/>
      <c r="J296" s="180"/>
      <c r="K296" s="180"/>
      <c r="L296" s="180"/>
      <c r="M296" s="183"/>
      <c r="N296" s="180">
        <v>119</v>
      </c>
      <c r="O296" s="180"/>
      <c r="P296" s="180"/>
      <c r="Q296" s="180"/>
      <c r="R296" s="180"/>
      <c r="S296" s="180"/>
      <c r="T296" s="180"/>
      <c r="U296" s="180"/>
      <c r="V296" s="180"/>
      <c r="W296" s="180"/>
      <c r="X296" s="189"/>
      <c r="Y296" s="189"/>
      <c r="Z296" s="200"/>
      <c r="AA296" s="198"/>
      <c r="AB296" s="199"/>
      <c r="AC296" s="198"/>
      <c r="AD296" s="198"/>
      <c r="AG296" s="161"/>
      <c r="AH296" s="198"/>
      <c r="AJ296" s="200"/>
    </row>
    <row r="297" ht="18" customHeight="1" spans="1:36">
      <c r="A297" s="103"/>
      <c r="B297" s="115">
        <v>2081100</v>
      </c>
      <c r="C297" s="115" t="s">
        <v>409</v>
      </c>
      <c r="D297" s="180">
        <f t="shared" ref="D297:V297" si="182">SUM(D298:D301)</f>
        <v>1114.1</v>
      </c>
      <c r="E297" s="180">
        <f t="shared" si="182"/>
        <v>260</v>
      </c>
      <c r="F297" s="180">
        <f t="shared" si="182"/>
        <v>854.1</v>
      </c>
      <c r="G297" s="180">
        <f t="shared" si="182"/>
        <v>466.1</v>
      </c>
      <c r="H297" s="180">
        <f t="shared" si="182"/>
        <v>0</v>
      </c>
      <c r="I297" s="180">
        <f t="shared" si="182"/>
        <v>0</v>
      </c>
      <c r="J297" s="180">
        <f t="shared" si="182"/>
        <v>0</v>
      </c>
      <c r="K297" s="180">
        <f t="shared" si="182"/>
        <v>0</v>
      </c>
      <c r="L297" s="180">
        <f t="shared" si="182"/>
        <v>0</v>
      </c>
      <c r="M297" s="180">
        <f t="shared" si="182"/>
        <v>0</v>
      </c>
      <c r="N297" s="180">
        <f t="shared" si="182"/>
        <v>388</v>
      </c>
      <c r="O297" s="180">
        <f t="shared" si="182"/>
        <v>618</v>
      </c>
      <c r="P297" s="180">
        <f t="shared" si="182"/>
        <v>0</v>
      </c>
      <c r="Q297" s="180">
        <f t="shared" si="182"/>
        <v>0</v>
      </c>
      <c r="R297" s="180">
        <f t="shared" si="182"/>
        <v>0</v>
      </c>
      <c r="S297" s="180">
        <f t="shared" si="182"/>
        <v>0</v>
      </c>
      <c r="T297" s="180">
        <f t="shared" si="182"/>
        <v>0</v>
      </c>
      <c r="U297" s="180">
        <f t="shared" si="182"/>
        <v>0</v>
      </c>
      <c r="V297" s="180">
        <f t="shared" si="182"/>
        <v>3</v>
      </c>
      <c r="W297" s="180"/>
      <c r="X297" s="189"/>
      <c r="Y297" s="189"/>
      <c r="Z297" s="200">
        <f>IF(AG297&gt;0,E290+N290,0)</f>
        <v>0</v>
      </c>
      <c r="AA297" s="198">
        <f t="shared" si="176"/>
        <v>0</v>
      </c>
      <c r="AB297" s="199">
        <f t="shared" si="167"/>
        <v>0</v>
      </c>
      <c r="AC297" s="198">
        <f t="shared" si="168"/>
        <v>0</v>
      </c>
      <c r="AD297" s="198">
        <f t="shared" si="169"/>
        <v>0</v>
      </c>
      <c r="AG297" s="161">
        <f t="shared" si="170"/>
        <v>0</v>
      </c>
      <c r="AH297" s="198">
        <f t="shared" si="177"/>
        <v>0</v>
      </c>
      <c r="AJ297" s="200">
        <f t="shared" si="178"/>
        <v>0</v>
      </c>
    </row>
    <row r="298" ht="18" customHeight="1" spans="1:36">
      <c r="A298" s="103"/>
      <c r="B298" s="118">
        <v>2081101</v>
      </c>
      <c r="C298" s="118" t="s">
        <v>176</v>
      </c>
      <c r="D298" s="180">
        <f>E298+F298+W298</f>
        <v>260</v>
      </c>
      <c r="E298" s="180">
        <v>260</v>
      </c>
      <c r="F298" s="180">
        <f>G298+N298</f>
        <v>0</v>
      </c>
      <c r="G298" s="180">
        <f>H298+L298</f>
        <v>0</v>
      </c>
      <c r="H298" s="180">
        <f>SUM(I298:K298)</f>
        <v>0</v>
      </c>
      <c r="I298" s="180"/>
      <c r="J298" s="180"/>
      <c r="K298" s="180"/>
      <c r="L298" s="180"/>
      <c r="M298" s="183"/>
      <c r="N298" s="180">
        <f>SUM(O298:V298)</f>
        <v>0</v>
      </c>
      <c r="O298" s="180"/>
      <c r="P298" s="180"/>
      <c r="Q298" s="180"/>
      <c r="R298" s="180"/>
      <c r="S298" s="180"/>
      <c r="T298" s="180"/>
      <c r="U298" s="180"/>
      <c r="V298" s="180"/>
      <c r="W298" s="180"/>
      <c r="X298" s="189"/>
      <c r="Y298" s="189"/>
      <c r="Z298" s="200">
        <f>IF(AG298&gt;0,E291+N291,0)</f>
        <v>0</v>
      </c>
      <c r="AA298" s="198">
        <f t="shared" si="176"/>
        <v>0</v>
      </c>
      <c r="AB298" s="199">
        <f t="shared" si="167"/>
        <v>0</v>
      </c>
      <c r="AC298" s="198">
        <f t="shared" si="168"/>
        <v>0</v>
      </c>
      <c r="AD298" s="198">
        <f t="shared" si="169"/>
        <v>0</v>
      </c>
      <c r="AG298" s="161">
        <f t="shared" si="170"/>
        <v>0</v>
      </c>
      <c r="AH298" s="198">
        <f t="shared" si="177"/>
        <v>0</v>
      </c>
      <c r="AJ298" s="200">
        <f t="shared" si="178"/>
        <v>0</v>
      </c>
    </row>
    <row r="299" ht="18" customHeight="1" spans="1:36">
      <c r="A299" s="103">
        <v>1</v>
      </c>
      <c r="B299" s="118">
        <v>2081104</v>
      </c>
      <c r="C299" s="118" t="s">
        <v>410</v>
      </c>
      <c r="D299" s="180">
        <f>E299+F299+W299</f>
        <v>11</v>
      </c>
      <c r="E299" s="180"/>
      <c r="F299" s="180">
        <f>G299+N299</f>
        <v>11</v>
      </c>
      <c r="G299" s="180">
        <v>11</v>
      </c>
      <c r="H299" s="180"/>
      <c r="I299" s="180"/>
      <c r="J299" s="180"/>
      <c r="K299" s="180"/>
      <c r="L299" s="180"/>
      <c r="M299" s="183"/>
      <c r="N299" s="180"/>
      <c r="O299" s="180"/>
      <c r="P299" s="180"/>
      <c r="Q299" s="180"/>
      <c r="R299" s="180"/>
      <c r="S299" s="180"/>
      <c r="T299" s="180"/>
      <c r="U299" s="180"/>
      <c r="V299" s="180"/>
      <c r="W299" s="180"/>
      <c r="X299" s="189"/>
      <c r="Y299" s="189"/>
      <c r="Z299" s="200">
        <f>IF(AG299&gt;0,E292+N292,0)</f>
        <v>0</v>
      </c>
      <c r="AA299" s="198">
        <f t="shared" si="176"/>
        <v>0</v>
      </c>
      <c r="AB299" s="199">
        <f t="shared" si="167"/>
        <v>0</v>
      </c>
      <c r="AC299" s="198">
        <f t="shared" si="168"/>
        <v>0</v>
      </c>
      <c r="AD299" s="198">
        <f t="shared" si="169"/>
        <v>0</v>
      </c>
      <c r="AG299" s="161">
        <f t="shared" si="170"/>
        <v>0</v>
      </c>
      <c r="AH299" s="198">
        <f t="shared" si="177"/>
        <v>0</v>
      </c>
      <c r="AJ299" s="200">
        <f t="shared" si="178"/>
        <v>0</v>
      </c>
    </row>
    <row r="300" s="162" customFormat="1" ht="18" customHeight="1" spans="1:36">
      <c r="A300" s="103"/>
      <c r="B300" s="118">
        <v>2081105</v>
      </c>
      <c r="C300" s="118" t="s">
        <v>411</v>
      </c>
      <c r="D300" s="180">
        <f>E300+F300+W300</f>
        <v>154.7</v>
      </c>
      <c r="E300" s="180"/>
      <c r="F300" s="180">
        <f>G300+N300</f>
        <v>154.7</v>
      </c>
      <c r="G300" s="180">
        <v>6.7</v>
      </c>
      <c r="H300" s="180"/>
      <c r="I300" s="180"/>
      <c r="J300" s="180"/>
      <c r="K300" s="180"/>
      <c r="L300" s="180"/>
      <c r="M300" s="183"/>
      <c r="N300" s="180">
        <v>148</v>
      </c>
      <c r="O300" s="180">
        <v>137</v>
      </c>
      <c r="P300" s="180"/>
      <c r="Q300" s="180"/>
      <c r="R300" s="180"/>
      <c r="S300" s="180"/>
      <c r="T300" s="180"/>
      <c r="U300" s="180"/>
      <c r="V300" s="180"/>
      <c r="W300" s="180"/>
      <c r="X300" s="189"/>
      <c r="Y300" s="189"/>
      <c r="Z300" s="200">
        <f>IF(AG300&gt;0,E293+N293,0)</f>
        <v>0</v>
      </c>
      <c r="AA300" s="198">
        <f t="shared" si="176"/>
        <v>0</v>
      </c>
      <c r="AB300" s="199">
        <f t="shared" si="167"/>
        <v>0</v>
      </c>
      <c r="AC300" s="198">
        <f t="shared" si="168"/>
        <v>0</v>
      </c>
      <c r="AD300" s="198">
        <f t="shared" si="169"/>
        <v>0</v>
      </c>
      <c r="AG300" s="161">
        <f t="shared" si="170"/>
        <v>0</v>
      </c>
      <c r="AH300" s="198">
        <f t="shared" si="177"/>
        <v>0</v>
      </c>
      <c r="AJ300" s="200">
        <f t="shared" si="178"/>
        <v>0</v>
      </c>
    </row>
    <row r="301" ht="18" customHeight="1" spans="1:36">
      <c r="A301" s="103"/>
      <c r="B301" s="118">
        <v>2081199</v>
      </c>
      <c r="C301" s="118" t="s">
        <v>412</v>
      </c>
      <c r="D301" s="180">
        <f>E301+F301+W301</f>
        <v>688.4</v>
      </c>
      <c r="E301" s="180"/>
      <c r="F301" s="180">
        <f>G301+N301</f>
        <v>688.4</v>
      </c>
      <c r="G301" s="180">
        <v>448.4</v>
      </c>
      <c r="H301" s="180"/>
      <c r="I301" s="180"/>
      <c r="J301" s="180"/>
      <c r="K301" s="180"/>
      <c r="L301" s="180"/>
      <c r="M301" s="183"/>
      <c r="N301" s="180">
        <v>240</v>
      </c>
      <c r="O301" s="180">
        <v>481</v>
      </c>
      <c r="P301" s="180"/>
      <c r="Q301" s="180"/>
      <c r="R301" s="180"/>
      <c r="S301" s="180"/>
      <c r="T301" s="180"/>
      <c r="U301" s="180"/>
      <c r="V301" s="180">
        <v>3</v>
      </c>
      <c r="W301" s="180"/>
      <c r="X301" s="189"/>
      <c r="Y301" s="189"/>
      <c r="Z301" s="200">
        <f>IF(AG301&gt;0,E295+N295,0)</f>
        <v>0</v>
      </c>
      <c r="AA301" s="198">
        <f t="shared" si="176"/>
        <v>0</v>
      </c>
      <c r="AB301" s="199">
        <f t="shared" si="167"/>
        <v>0</v>
      </c>
      <c r="AC301" s="198">
        <f t="shared" si="168"/>
        <v>0</v>
      </c>
      <c r="AD301" s="198">
        <f t="shared" si="169"/>
        <v>0</v>
      </c>
      <c r="AG301" s="161">
        <f t="shared" si="170"/>
        <v>0</v>
      </c>
      <c r="AH301" s="198">
        <f t="shared" si="177"/>
        <v>0</v>
      </c>
      <c r="AJ301" s="200">
        <f t="shared" si="178"/>
        <v>0</v>
      </c>
    </row>
    <row r="302" ht="18" customHeight="1" spans="1:36">
      <c r="A302" s="103">
        <v>1</v>
      </c>
      <c r="B302" s="115">
        <v>2081500</v>
      </c>
      <c r="C302" s="115" t="s">
        <v>77</v>
      </c>
      <c r="D302" s="180">
        <f t="shared" ref="D302:V302" si="183">SUM(D303:D304)</f>
        <v>18</v>
      </c>
      <c r="E302" s="180">
        <f t="shared" si="183"/>
        <v>0</v>
      </c>
      <c r="F302" s="180">
        <f t="shared" si="183"/>
        <v>18</v>
      </c>
      <c r="G302" s="180">
        <f t="shared" si="183"/>
        <v>18</v>
      </c>
      <c r="H302" s="180">
        <f t="shared" si="183"/>
        <v>0</v>
      </c>
      <c r="I302" s="180">
        <f t="shared" si="183"/>
        <v>0</v>
      </c>
      <c r="J302" s="180">
        <f t="shared" si="183"/>
        <v>0</v>
      </c>
      <c r="K302" s="180">
        <f t="shared" si="183"/>
        <v>0</v>
      </c>
      <c r="L302" s="180">
        <f t="shared" si="183"/>
        <v>0</v>
      </c>
      <c r="M302" s="180">
        <f t="shared" si="183"/>
        <v>0</v>
      </c>
      <c r="N302" s="180">
        <f t="shared" si="183"/>
        <v>0</v>
      </c>
      <c r="O302" s="180">
        <f t="shared" si="183"/>
        <v>0</v>
      </c>
      <c r="P302" s="180">
        <f t="shared" si="183"/>
        <v>0</v>
      </c>
      <c r="Q302" s="180">
        <f t="shared" si="183"/>
        <v>0</v>
      </c>
      <c r="R302" s="180">
        <f t="shared" si="183"/>
        <v>0</v>
      </c>
      <c r="S302" s="180">
        <f t="shared" si="183"/>
        <v>0</v>
      </c>
      <c r="T302" s="180">
        <f t="shared" si="183"/>
        <v>0</v>
      </c>
      <c r="U302" s="180">
        <f t="shared" si="183"/>
        <v>0</v>
      </c>
      <c r="V302" s="180">
        <f t="shared" si="183"/>
        <v>0</v>
      </c>
      <c r="W302" s="180"/>
      <c r="X302" s="189"/>
      <c r="Y302" s="189"/>
      <c r="Z302" s="200">
        <f t="shared" si="173"/>
        <v>0</v>
      </c>
      <c r="AA302" s="198">
        <f t="shared" si="176"/>
        <v>0</v>
      </c>
      <c r="AB302" s="199">
        <f t="shared" si="167"/>
        <v>0</v>
      </c>
      <c r="AC302" s="198">
        <f t="shared" si="168"/>
        <v>0</v>
      </c>
      <c r="AD302" s="198">
        <f t="shared" si="169"/>
        <v>0</v>
      </c>
      <c r="AG302" s="161">
        <f t="shared" si="170"/>
        <v>0</v>
      </c>
      <c r="AH302" s="198">
        <f t="shared" si="177"/>
        <v>0</v>
      </c>
      <c r="AJ302" s="200">
        <f t="shared" si="178"/>
        <v>0</v>
      </c>
    </row>
    <row r="303" ht="18" customHeight="1" spans="1:36">
      <c r="A303" s="103"/>
      <c r="B303" s="118">
        <v>2081502</v>
      </c>
      <c r="C303" s="118" t="s">
        <v>413</v>
      </c>
      <c r="D303" s="180">
        <f>E303+F303+W303</f>
        <v>18</v>
      </c>
      <c r="E303" s="180"/>
      <c r="F303" s="180">
        <f>G303+N303</f>
        <v>18</v>
      </c>
      <c r="G303" s="180">
        <v>18</v>
      </c>
      <c r="H303" s="180">
        <f>SUM(I303:K303)</f>
        <v>0</v>
      </c>
      <c r="I303" s="180"/>
      <c r="J303" s="180"/>
      <c r="K303" s="180"/>
      <c r="L303" s="180"/>
      <c r="M303" s="209" t="s">
        <v>414</v>
      </c>
      <c r="N303" s="180">
        <f>SUM(O303:V303)</f>
        <v>0</v>
      </c>
      <c r="O303" s="180"/>
      <c r="P303" s="180"/>
      <c r="Q303" s="180"/>
      <c r="R303" s="180"/>
      <c r="S303" s="180"/>
      <c r="T303" s="180"/>
      <c r="U303" s="180"/>
      <c r="V303" s="180"/>
      <c r="W303" s="180"/>
      <c r="X303" s="189"/>
      <c r="Y303" s="189"/>
      <c r="Z303" s="200">
        <f t="shared" si="173"/>
        <v>0</v>
      </c>
      <c r="AA303" s="198">
        <f t="shared" si="176"/>
        <v>0</v>
      </c>
      <c r="AB303" s="199">
        <f t="shared" si="167"/>
        <v>0</v>
      </c>
      <c r="AC303" s="198">
        <f t="shared" si="168"/>
        <v>0</v>
      </c>
      <c r="AD303" s="198">
        <f t="shared" si="169"/>
        <v>0</v>
      </c>
      <c r="AG303" s="161">
        <f t="shared" si="170"/>
        <v>0</v>
      </c>
      <c r="AH303" s="198">
        <f t="shared" si="177"/>
        <v>0</v>
      </c>
      <c r="AJ303" s="200">
        <f t="shared" si="178"/>
        <v>0</v>
      </c>
    </row>
    <row r="304" ht="18" customHeight="1" spans="1:36">
      <c r="A304" s="103"/>
      <c r="B304" s="118">
        <v>2081503</v>
      </c>
      <c r="C304" s="118" t="s">
        <v>415</v>
      </c>
      <c r="D304" s="180">
        <f>E304+F304+W304</f>
        <v>0</v>
      </c>
      <c r="E304" s="180"/>
      <c r="F304" s="180">
        <f>G304+N304</f>
        <v>0</v>
      </c>
      <c r="G304" s="180">
        <f>H304+L304</f>
        <v>0</v>
      </c>
      <c r="H304" s="180">
        <f>SUM(I304:K304)</f>
        <v>0</v>
      </c>
      <c r="I304" s="180"/>
      <c r="J304" s="180"/>
      <c r="K304" s="180"/>
      <c r="L304" s="180"/>
      <c r="M304" s="209"/>
      <c r="N304" s="180">
        <f>SUM(O304:V304)</f>
        <v>0</v>
      </c>
      <c r="O304" s="180"/>
      <c r="P304" s="180"/>
      <c r="Q304" s="180"/>
      <c r="R304" s="180"/>
      <c r="S304" s="180"/>
      <c r="T304" s="180"/>
      <c r="U304" s="180"/>
      <c r="V304" s="180"/>
      <c r="W304" s="180"/>
      <c r="X304" s="189"/>
      <c r="Y304" s="189"/>
      <c r="Z304" s="200">
        <f t="shared" si="173"/>
        <v>0</v>
      </c>
      <c r="AA304" s="198">
        <f t="shared" si="176"/>
        <v>0</v>
      </c>
      <c r="AB304" s="199">
        <f t="shared" si="167"/>
        <v>0</v>
      </c>
      <c r="AC304" s="198">
        <f t="shared" si="168"/>
        <v>0</v>
      </c>
      <c r="AD304" s="198">
        <f t="shared" si="169"/>
        <v>0</v>
      </c>
      <c r="AG304" s="161">
        <f t="shared" si="170"/>
        <v>0</v>
      </c>
      <c r="AH304" s="198">
        <f t="shared" si="177"/>
        <v>0</v>
      </c>
      <c r="AJ304" s="200">
        <f t="shared" si="178"/>
        <v>0</v>
      </c>
    </row>
    <row r="305" ht="18" customHeight="1" spans="1:36">
      <c r="A305" s="103"/>
      <c r="B305" s="115">
        <v>2081900</v>
      </c>
      <c r="C305" s="115" t="s">
        <v>78</v>
      </c>
      <c r="D305" s="180">
        <f t="shared" ref="D305:V305" si="184">SUM(D306:D307)</f>
        <v>2834</v>
      </c>
      <c r="E305" s="180">
        <f t="shared" si="184"/>
        <v>0</v>
      </c>
      <c r="F305" s="180">
        <f t="shared" si="184"/>
        <v>2834</v>
      </c>
      <c r="G305" s="180">
        <f t="shared" si="184"/>
        <v>2594</v>
      </c>
      <c r="H305" s="180">
        <f t="shared" si="184"/>
        <v>0</v>
      </c>
      <c r="I305" s="180">
        <f t="shared" si="184"/>
        <v>0</v>
      </c>
      <c r="J305" s="180">
        <f t="shared" si="184"/>
        <v>0</v>
      </c>
      <c r="K305" s="180">
        <f t="shared" si="184"/>
        <v>0</v>
      </c>
      <c r="L305" s="180">
        <f t="shared" si="184"/>
        <v>0</v>
      </c>
      <c r="M305" s="180">
        <f t="shared" si="184"/>
        <v>0</v>
      </c>
      <c r="N305" s="180">
        <f t="shared" si="184"/>
        <v>240</v>
      </c>
      <c r="O305" s="180">
        <f t="shared" si="184"/>
        <v>240</v>
      </c>
      <c r="P305" s="180">
        <f t="shared" si="184"/>
        <v>0</v>
      </c>
      <c r="Q305" s="180">
        <f t="shared" si="184"/>
        <v>0</v>
      </c>
      <c r="R305" s="180">
        <f t="shared" si="184"/>
        <v>0</v>
      </c>
      <c r="S305" s="180">
        <f t="shared" si="184"/>
        <v>0</v>
      </c>
      <c r="T305" s="180">
        <f t="shared" si="184"/>
        <v>0</v>
      </c>
      <c r="U305" s="180">
        <f t="shared" si="184"/>
        <v>0</v>
      </c>
      <c r="V305" s="180">
        <f t="shared" si="184"/>
        <v>0</v>
      </c>
      <c r="W305" s="180"/>
      <c r="X305" s="189"/>
      <c r="Y305" s="189"/>
      <c r="Z305" s="200">
        <f t="shared" si="173"/>
        <v>0</v>
      </c>
      <c r="AA305" s="198">
        <f t="shared" si="176"/>
        <v>0</v>
      </c>
      <c r="AB305" s="199">
        <f t="shared" si="167"/>
        <v>0</v>
      </c>
      <c r="AC305" s="198">
        <f t="shared" si="168"/>
        <v>0</v>
      </c>
      <c r="AD305" s="198">
        <f t="shared" si="169"/>
        <v>0</v>
      </c>
      <c r="AG305" s="161">
        <f t="shared" si="170"/>
        <v>0</v>
      </c>
      <c r="AH305" s="198">
        <f t="shared" si="177"/>
        <v>0</v>
      </c>
      <c r="AJ305" s="200">
        <f t="shared" si="178"/>
        <v>0</v>
      </c>
    </row>
    <row r="306" ht="18" customHeight="1" spans="1:36">
      <c r="A306" s="103"/>
      <c r="B306" s="118">
        <v>2081901</v>
      </c>
      <c r="C306" s="118" t="s">
        <v>416</v>
      </c>
      <c r="D306" s="180">
        <f>E306+F306+W306</f>
        <v>1504</v>
      </c>
      <c r="E306" s="180"/>
      <c r="F306" s="180">
        <f>G306+N306</f>
        <v>1504</v>
      </c>
      <c r="G306" s="180">
        <v>1284</v>
      </c>
      <c r="H306" s="180"/>
      <c r="I306" s="180"/>
      <c r="J306" s="180"/>
      <c r="K306" s="180"/>
      <c r="L306" s="180"/>
      <c r="M306" s="209"/>
      <c r="N306" s="180">
        <v>220</v>
      </c>
      <c r="O306" s="180">
        <v>220</v>
      </c>
      <c r="P306" s="180"/>
      <c r="Q306" s="180"/>
      <c r="R306" s="180"/>
      <c r="S306" s="180"/>
      <c r="T306" s="180"/>
      <c r="U306" s="180"/>
      <c r="V306" s="180"/>
      <c r="W306" s="180"/>
      <c r="X306" s="189"/>
      <c r="Y306" s="189"/>
      <c r="Z306" s="200">
        <f t="shared" si="173"/>
        <v>0</v>
      </c>
      <c r="AA306" s="198">
        <f t="shared" si="176"/>
        <v>0</v>
      </c>
      <c r="AB306" s="199">
        <f t="shared" si="167"/>
        <v>0</v>
      </c>
      <c r="AC306" s="198">
        <f t="shared" si="168"/>
        <v>0</v>
      </c>
      <c r="AD306" s="198">
        <f t="shared" si="169"/>
        <v>0</v>
      </c>
      <c r="AG306" s="161">
        <f t="shared" si="170"/>
        <v>0</v>
      </c>
      <c r="AH306" s="198">
        <f t="shared" si="177"/>
        <v>0</v>
      </c>
      <c r="AJ306" s="200">
        <f t="shared" si="178"/>
        <v>0</v>
      </c>
    </row>
    <row r="307" ht="18" customHeight="1" spans="1:36">
      <c r="A307" s="103">
        <v>1</v>
      </c>
      <c r="B307" s="118">
        <v>2081902</v>
      </c>
      <c r="C307" s="118" t="s">
        <v>417</v>
      </c>
      <c r="D307" s="180">
        <f>E307+F307+W307</f>
        <v>1330</v>
      </c>
      <c r="E307" s="180"/>
      <c r="F307" s="180">
        <f>G307+N307</f>
        <v>1330</v>
      </c>
      <c r="G307" s="180">
        <v>1310</v>
      </c>
      <c r="H307" s="180"/>
      <c r="I307" s="180"/>
      <c r="J307" s="180"/>
      <c r="K307" s="180"/>
      <c r="L307" s="180"/>
      <c r="M307" s="209"/>
      <c r="N307" s="180">
        <v>20</v>
      </c>
      <c r="O307" s="180">
        <v>20</v>
      </c>
      <c r="P307" s="180"/>
      <c r="Q307" s="180"/>
      <c r="R307" s="180"/>
      <c r="S307" s="180"/>
      <c r="T307" s="180"/>
      <c r="U307" s="180"/>
      <c r="V307" s="180"/>
      <c r="W307" s="180"/>
      <c r="X307" s="189"/>
      <c r="Y307" s="189"/>
      <c r="Z307" s="200">
        <f t="shared" si="173"/>
        <v>0</v>
      </c>
      <c r="AA307" s="198">
        <f t="shared" si="176"/>
        <v>0</v>
      </c>
      <c r="AB307" s="199">
        <f t="shared" si="167"/>
        <v>0</v>
      </c>
      <c r="AC307" s="198">
        <f t="shared" si="168"/>
        <v>0</v>
      </c>
      <c r="AD307" s="198">
        <f t="shared" si="169"/>
        <v>0</v>
      </c>
      <c r="AG307" s="161">
        <f t="shared" si="170"/>
        <v>0</v>
      </c>
      <c r="AH307" s="198">
        <f t="shared" si="177"/>
        <v>0</v>
      </c>
      <c r="AJ307" s="200">
        <f t="shared" si="178"/>
        <v>0</v>
      </c>
    </row>
    <row r="308" ht="18" customHeight="1" spans="1:36">
      <c r="A308" s="103"/>
      <c r="B308" s="115">
        <v>2082001</v>
      </c>
      <c r="C308" s="115" t="s">
        <v>79</v>
      </c>
      <c r="D308" s="180">
        <f t="shared" ref="D308:V308" si="185">SUM(D309:D310)</f>
        <v>930</v>
      </c>
      <c r="E308" s="180">
        <f t="shared" si="185"/>
        <v>0</v>
      </c>
      <c r="F308" s="180">
        <f t="shared" si="185"/>
        <v>930</v>
      </c>
      <c r="G308" s="180">
        <f t="shared" si="185"/>
        <v>930</v>
      </c>
      <c r="H308" s="180">
        <f t="shared" si="185"/>
        <v>0</v>
      </c>
      <c r="I308" s="180">
        <f t="shared" si="185"/>
        <v>0</v>
      </c>
      <c r="J308" s="180">
        <f t="shared" si="185"/>
        <v>0</v>
      </c>
      <c r="K308" s="180">
        <f t="shared" si="185"/>
        <v>0</v>
      </c>
      <c r="L308" s="180">
        <f t="shared" si="185"/>
        <v>930</v>
      </c>
      <c r="M308" s="180">
        <f t="shared" si="185"/>
        <v>0</v>
      </c>
      <c r="N308" s="180">
        <f t="shared" si="185"/>
        <v>0</v>
      </c>
      <c r="O308" s="180">
        <f t="shared" si="185"/>
        <v>0</v>
      </c>
      <c r="P308" s="180">
        <f t="shared" si="185"/>
        <v>0</v>
      </c>
      <c r="Q308" s="180">
        <f t="shared" si="185"/>
        <v>0</v>
      </c>
      <c r="R308" s="180">
        <f t="shared" si="185"/>
        <v>0</v>
      </c>
      <c r="S308" s="180">
        <f t="shared" si="185"/>
        <v>0</v>
      </c>
      <c r="T308" s="180">
        <f t="shared" si="185"/>
        <v>0</v>
      </c>
      <c r="U308" s="180">
        <f t="shared" si="185"/>
        <v>0</v>
      </c>
      <c r="V308" s="180">
        <f t="shared" si="185"/>
        <v>0</v>
      </c>
      <c r="W308" s="180"/>
      <c r="X308" s="189"/>
      <c r="Y308" s="189"/>
      <c r="Z308" s="200">
        <f t="shared" si="173"/>
        <v>0</v>
      </c>
      <c r="AA308" s="198">
        <f t="shared" si="176"/>
        <v>0</v>
      </c>
      <c r="AB308" s="199">
        <f t="shared" si="167"/>
        <v>0</v>
      </c>
      <c r="AC308" s="198">
        <f t="shared" si="168"/>
        <v>0</v>
      </c>
      <c r="AD308" s="198">
        <f t="shared" si="169"/>
        <v>0</v>
      </c>
      <c r="AG308" s="161">
        <f t="shared" si="170"/>
        <v>0</v>
      </c>
      <c r="AH308" s="198">
        <f t="shared" si="177"/>
        <v>0</v>
      </c>
      <c r="AJ308" s="200">
        <f t="shared" si="178"/>
        <v>0</v>
      </c>
    </row>
    <row r="309" ht="18" customHeight="1" spans="1:36">
      <c r="A309" s="103"/>
      <c r="B309" s="118">
        <v>2082001</v>
      </c>
      <c r="C309" s="118" t="s">
        <v>418</v>
      </c>
      <c r="D309" s="180">
        <f>E309+F309+W309</f>
        <v>822</v>
      </c>
      <c r="E309" s="180"/>
      <c r="F309" s="180">
        <f>G309+N309</f>
        <v>822</v>
      </c>
      <c r="G309" s="180">
        <v>822</v>
      </c>
      <c r="H309" s="180">
        <f>SUM(I309:K309)</f>
        <v>0</v>
      </c>
      <c r="I309" s="180"/>
      <c r="J309" s="180"/>
      <c r="K309" s="180"/>
      <c r="L309" s="180">
        <v>822</v>
      </c>
      <c r="M309" s="209" t="s">
        <v>419</v>
      </c>
      <c r="N309" s="180">
        <f>SUM(O309:V309)</f>
        <v>0</v>
      </c>
      <c r="O309" s="180"/>
      <c r="P309" s="180"/>
      <c r="Q309" s="180"/>
      <c r="R309" s="180"/>
      <c r="S309" s="180"/>
      <c r="T309" s="180"/>
      <c r="U309" s="180"/>
      <c r="V309" s="180"/>
      <c r="W309" s="180"/>
      <c r="X309" s="189"/>
      <c r="Y309" s="189"/>
      <c r="Z309" s="200">
        <f t="shared" si="173"/>
        <v>0</v>
      </c>
      <c r="AA309" s="198">
        <f t="shared" si="176"/>
        <v>0</v>
      </c>
      <c r="AB309" s="199">
        <f t="shared" si="167"/>
        <v>0</v>
      </c>
      <c r="AC309" s="198">
        <f t="shared" si="168"/>
        <v>0</v>
      </c>
      <c r="AD309" s="198">
        <f t="shared" si="169"/>
        <v>0</v>
      </c>
      <c r="AG309" s="161">
        <f t="shared" si="170"/>
        <v>0</v>
      </c>
      <c r="AH309" s="198">
        <f t="shared" si="177"/>
        <v>0</v>
      </c>
      <c r="AJ309" s="200">
        <f t="shared" si="178"/>
        <v>0</v>
      </c>
    </row>
    <row r="310" ht="18" customHeight="1" spans="1:36">
      <c r="A310" s="103">
        <v>1</v>
      </c>
      <c r="B310" s="118">
        <v>2082002</v>
      </c>
      <c r="C310" s="118" t="s">
        <v>420</v>
      </c>
      <c r="D310" s="180">
        <f>E310+F310+W310</f>
        <v>108</v>
      </c>
      <c r="E310" s="180"/>
      <c r="F310" s="180">
        <f>G310+N310</f>
        <v>108</v>
      </c>
      <c r="G310" s="180">
        <v>108</v>
      </c>
      <c r="H310" s="180">
        <f>SUM(I310:K310)</f>
        <v>0</v>
      </c>
      <c r="I310" s="180"/>
      <c r="J310" s="180"/>
      <c r="K310" s="180"/>
      <c r="L310" s="180">
        <v>108</v>
      </c>
      <c r="M310" s="209" t="s">
        <v>421</v>
      </c>
      <c r="N310" s="180">
        <f>SUM(O310:V310)</f>
        <v>0</v>
      </c>
      <c r="O310" s="180"/>
      <c r="P310" s="180"/>
      <c r="Q310" s="180"/>
      <c r="R310" s="180"/>
      <c r="S310" s="180"/>
      <c r="T310" s="180"/>
      <c r="U310" s="180"/>
      <c r="V310" s="180"/>
      <c r="W310" s="180"/>
      <c r="X310" s="189"/>
      <c r="Y310" s="189"/>
      <c r="Z310" s="200">
        <f t="shared" si="173"/>
        <v>0</v>
      </c>
      <c r="AA310" s="198">
        <f t="shared" si="176"/>
        <v>0</v>
      </c>
      <c r="AB310" s="199">
        <f t="shared" si="167"/>
        <v>0</v>
      </c>
      <c r="AC310" s="198">
        <f t="shared" si="168"/>
        <v>0</v>
      </c>
      <c r="AD310" s="198">
        <f t="shared" si="169"/>
        <v>0</v>
      </c>
      <c r="AG310" s="161">
        <f t="shared" si="170"/>
        <v>0</v>
      </c>
      <c r="AH310" s="198">
        <f t="shared" si="177"/>
        <v>0</v>
      </c>
      <c r="AJ310" s="200">
        <f t="shared" si="178"/>
        <v>0</v>
      </c>
    </row>
    <row r="311" ht="18" customHeight="1" spans="1:36">
      <c r="A311" s="103"/>
      <c r="B311" s="115">
        <v>2082100</v>
      </c>
      <c r="C311" s="115" t="s">
        <v>422</v>
      </c>
      <c r="D311" s="180">
        <f t="shared" ref="D311:V311" si="186">SUM(D312:D313)</f>
        <v>1170</v>
      </c>
      <c r="E311" s="180">
        <f t="shared" si="186"/>
        <v>0</v>
      </c>
      <c r="F311" s="180">
        <f t="shared" si="186"/>
        <v>1170</v>
      </c>
      <c r="G311" s="180">
        <f t="shared" si="186"/>
        <v>1170</v>
      </c>
      <c r="H311" s="180">
        <f t="shared" si="186"/>
        <v>0</v>
      </c>
      <c r="I311" s="180">
        <f t="shared" si="186"/>
        <v>0</v>
      </c>
      <c r="J311" s="180">
        <f t="shared" si="186"/>
        <v>0</v>
      </c>
      <c r="K311" s="180">
        <f t="shared" si="186"/>
        <v>0</v>
      </c>
      <c r="L311" s="180">
        <f t="shared" si="186"/>
        <v>1170</v>
      </c>
      <c r="M311" s="180">
        <f t="shared" si="186"/>
        <v>0</v>
      </c>
      <c r="N311" s="180">
        <f t="shared" si="186"/>
        <v>0</v>
      </c>
      <c r="O311" s="180">
        <f t="shared" si="186"/>
        <v>0</v>
      </c>
      <c r="P311" s="180">
        <f t="shared" si="186"/>
        <v>0</v>
      </c>
      <c r="Q311" s="180">
        <f t="shared" si="186"/>
        <v>0</v>
      </c>
      <c r="R311" s="180">
        <f t="shared" si="186"/>
        <v>0</v>
      </c>
      <c r="S311" s="180">
        <f t="shared" si="186"/>
        <v>0</v>
      </c>
      <c r="T311" s="180">
        <f t="shared" si="186"/>
        <v>0</v>
      </c>
      <c r="U311" s="180">
        <f t="shared" si="186"/>
        <v>0</v>
      </c>
      <c r="V311" s="180">
        <f t="shared" si="186"/>
        <v>0</v>
      </c>
      <c r="W311" s="180"/>
      <c r="X311" s="189"/>
      <c r="Y311" s="189"/>
      <c r="Z311" s="200">
        <f t="shared" si="173"/>
        <v>0</v>
      </c>
      <c r="AA311" s="198">
        <f t="shared" si="176"/>
        <v>0</v>
      </c>
      <c r="AB311" s="199">
        <f t="shared" si="167"/>
        <v>0</v>
      </c>
      <c r="AC311" s="198">
        <f t="shared" si="168"/>
        <v>0</v>
      </c>
      <c r="AD311" s="198">
        <f t="shared" si="169"/>
        <v>0</v>
      </c>
      <c r="AG311" s="161">
        <f t="shared" si="170"/>
        <v>0</v>
      </c>
      <c r="AH311" s="198">
        <f t="shared" si="177"/>
        <v>0</v>
      </c>
      <c r="AJ311" s="200">
        <f t="shared" si="178"/>
        <v>0</v>
      </c>
    </row>
    <row r="312" ht="18" customHeight="1" spans="1:36">
      <c r="A312" s="103"/>
      <c r="B312" s="118">
        <v>2082101</v>
      </c>
      <c r="C312" s="118" t="s">
        <v>423</v>
      </c>
      <c r="D312" s="180">
        <f>E312+F312+W312</f>
        <v>0</v>
      </c>
      <c r="E312" s="180"/>
      <c r="F312" s="180">
        <f>G312+N312</f>
        <v>0</v>
      </c>
      <c r="G312" s="180">
        <f>H312+L312</f>
        <v>0</v>
      </c>
      <c r="H312" s="180">
        <f>SUM(I312:K312)</f>
        <v>0</v>
      </c>
      <c r="I312" s="180"/>
      <c r="J312" s="180"/>
      <c r="K312" s="180"/>
      <c r="L312" s="180"/>
      <c r="M312" s="209"/>
      <c r="N312" s="180">
        <f>SUM(O312:V312)</f>
        <v>0</v>
      </c>
      <c r="O312" s="180"/>
      <c r="P312" s="180"/>
      <c r="Q312" s="180"/>
      <c r="R312" s="180"/>
      <c r="S312" s="180"/>
      <c r="T312" s="180"/>
      <c r="U312" s="180"/>
      <c r="V312" s="180"/>
      <c r="W312" s="180"/>
      <c r="X312" s="189"/>
      <c r="Y312" s="189"/>
      <c r="Z312" s="200">
        <f t="shared" si="173"/>
        <v>0</v>
      </c>
      <c r="AA312" s="198">
        <f t="shared" si="176"/>
        <v>0</v>
      </c>
      <c r="AB312" s="199">
        <f t="shared" si="167"/>
        <v>0</v>
      </c>
      <c r="AC312" s="198">
        <f t="shared" si="168"/>
        <v>0</v>
      </c>
      <c r="AD312" s="198">
        <f t="shared" si="169"/>
        <v>0</v>
      </c>
      <c r="AG312" s="161">
        <f t="shared" si="170"/>
        <v>0</v>
      </c>
      <c r="AH312" s="198">
        <f t="shared" si="177"/>
        <v>0</v>
      </c>
      <c r="AJ312" s="200">
        <f t="shared" si="178"/>
        <v>0</v>
      </c>
    </row>
    <row r="313" ht="18" customHeight="1" spans="1:36">
      <c r="A313" s="103">
        <v>1</v>
      </c>
      <c r="B313" s="118">
        <v>2082102</v>
      </c>
      <c r="C313" s="118" t="s">
        <v>424</v>
      </c>
      <c r="D313" s="180">
        <f>E313+F313+W313</f>
        <v>1170</v>
      </c>
      <c r="E313" s="180"/>
      <c r="F313" s="180">
        <f>G313+N313</f>
        <v>1170</v>
      </c>
      <c r="G313" s="180">
        <v>1170</v>
      </c>
      <c r="H313" s="180">
        <f>SUM(I313:K313)</f>
        <v>0</v>
      </c>
      <c r="I313" s="180"/>
      <c r="J313" s="180"/>
      <c r="K313" s="180"/>
      <c r="L313" s="180">
        <v>1170</v>
      </c>
      <c r="M313" s="209" t="s">
        <v>425</v>
      </c>
      <c r="N313" s="180">
        <f>SUM(O313:V313)</f>
        <v>0</v>
      </c>
      <c r="O313" s="180"/>
      <c r="P313" s="180"/>
      <c r="Q313" s="180"/>
      <c r="R313" s="180"/>
      <c r="S313" s="180"/>
      <c r="T313" s="180"/>
      <c r="U313" s="180"/>
      <c r="V313" s="180"/>
      <c r="W313" s="180"/>
      <c r="X313" s="189"/>
      <c r="Y313" s="189"/>
      <c r="Z313" s="200">
        <f t="shared" si="173"/>
        <v>0</v>
      </c>
      <c r="AA313" s="198">
        <f t="shared" si="176"/>
        <v>0</v>
      </c>
      <c r="AB313" s="199">
        <f t="shared" si="167"/>
        <v>0</v>
      </c>
      <c r="AC313" s="198">
        <f t="shared" si="168"/>
        <v>0</v>
      </c>
      <c r="AD313" s="198">
        <f t="shared" si="169"/>
        <v>0</v>
      </c>
      <c r="AG313" s="161">
        <f t="shared" si="170"/>
        <v>0</v>
      </c>
      <c r="AH313" s="198">
        <f t="shared" si="177"/>
        <v>0</v>
      </c>
      <c r="AJ313" s="200">
        <f t="shared" si="178"/>
        <v>0</v>
      </c>
    </row>
    <row r="314" ht="18" customHeight="1" spans="1:36">
      <c r="A314" s="103"/>
      <c r="B314" s="115">
        <v>2082500</v>
      </c>
      <c r="C314" s="115" t="s">
        <v>81</v>
      </c>
      <c r="D314" s="180">
        <f t="shared" ref="D314:V314" si="187">SUM(D315:D316)</f>
        <v>29.5</v>
      </c>
      <c r="E314" s="180">
        <f t="shared" si="187"/>
        <v>0</v>
      </c>
      <c r="F314" s="180">
        <f t="shared" si="187"/>
        <v>29.5</v>
      </c>
      <c r="G314" s="180">
        <f t="shared" si="187"/>
        <v>29.5</v>
      </c>
      <c r="H314" s="180">
        <f t="shared" si="187"/>
        <v>30</v>
      </c>
      <c r="I314" s="180">
        <f t="shared" si="187"/>
        <v>30</v>
      </c>
      <c r="J314" s="180">
        <f t="shared" si="187"/>
        <v>0</v>
      </c>
      <c r="K314" s="180">
        <f t="shared" si="187"/>
        <v>0</v>
      </c>
      <c r="L314" s="180">
        <f t="shared" si="187"/>
        <v>0</v>
      </c>
      <c r="M314" s="180">
        <f t="shared" si="187"/>
        <v>0</v>
      </c>
      <c r="N314" s="180">
        <f t="shared" si="187"/>
        <v>0</v>
      </c>
      <c r="O314" s="180">
        <f t="shared" si="187"/>
        <v>0</v>
      </c>
      <c r="P314" s="180">
        <f t="shared" si="187"/>
        <v>0</v>
      </c>
      <c r="Q314" s="180">
        <f t="shared" si="187"/>
        <v>0</v>
      </c>
      <c r="R314" s="180">
        <f t="shared" si="187"/>
        <v>0</v>
      </c>
      <c r="S314" s="180">
        <f t="shared" si="187"/>
        <v>0</v>
      </c>
      <c r="T314" s="180">
        <f t="shared" si="187"/>
        <v>0</v>
      </c>
      <c r="U314" s="180">
        <f t="shared" si="187"/>
        <v>0</v>
      </c>
      <c r="V314" s="180">
        <f t="shared" si="187"/>
        <v>0</v>
      </c>
      <c r="W314" s="180"/>
      <c r="X314" s="189"/>
      <c r="Y314" s="189"/>
      <c r="Z314" s="200">
        <f t="shared" si="173"/>
        <v>0</v>
      </c>
      <c r="AA314" s="198">
        <f t="shared" si="176"/>
        <v>0</v>
      </c>
      <c r="AB314" s="199">
        <f t="shared" si="167"/>
        <v>0</v>
      </c>
      <c r="AC314" s="198">
        <f t="shared" si="168"/>
        <v>0</v>
      </c>
      <c r="AD314" s="198">
        <f t="shared" si="169"/>
        <v>0</v>
      </c>
      <c r="AG314" s="161">
        <f t="shared" si="170"/>
        <v>0</v>
      </c>
      <c r="AH314" s="198">
        <f t="shared" si="177"/>
        <v>0</v>
      </c>
      <c r="AJ314" s="200">
        <f t="shared" si="178"/>
        <v>0</v>
      </c>
    </row>
    <row r="315" ht="18" customHeight="1" spans="1:36">
      <c r="A315" s="103"/>
      <c r="B315" s="118">
        <v>2082501</v>
      </c>
      <c r="C315" s="118" t="s">
        <v>426</v>
      </c>
      <c r="D315" s="180">
        <f>E315+F315+W315</f>
        <v>0</v>
      </c>
      <c r="E315" s="180"/>
      <c r="F315" s="180">
        <f>G315+N315</f>
        <v>0</v>
      </c>
      <c r="G315" s="180">
        <f>H315+L315</f>
        <v>0</v>
      </c>
      <c r="H315" s="180">
        <f>SUM(I315:K315)</f>
        <v>0</v>
      </c>
      <c r="I315" s="180"/>
      <c r="J315" s="180"/>
      <c r="K315" s="180"/>
      <c r="L315" s="180"/>
      <c r="M315" s="209"/>
      <c r="N315" s="180">
        <f>SUM(O315:V315)</f>
        <v>0</v>
      </c>
      <c r="O315" s="180"/>
      <c r="P315" s="180"/>
      <c r="Q315" s="180"/>
      <c r="R315" s="180"/>
      <c r="S315" s="180"/>
      <c r="T315" s="180"/>
      <c r="U315" s="180"/>
      <c r="V315" s="180"/>
      <c r="W315" s="180"/>
      <c r="X315" s="189"/>
      <c r="Y315" s="189"/>
      <c r="Z315" s="200">
        <f t="shared" si="173"/>
        <v>0</v>
      </c>
      <c r="AA315" s="198">
        <f t="shared" si="176"/>
        <v>0</v>
      </c>
      <c r="AB315" s="199">
        <f t="shared" si="167"/>
        <v>0</v>
      </c>
      <c r="AC315" s="198">
        <f t="shared" si="168"/>
        <v>0</v>
      </c>
      <c r="AD315" s="198">
        <f t="shared" si="169"/>
        <v>0</v>
      </c>
      <c r="AG315" s="161">
        <f t="shared" si="170"/>
        <v>0</v>
      </c>
      <c r="AH315" s="198">
        <f t="shared" si="177"/>
        <v>0</v>
      </c>
      <c r="AJ315" s="200">
        <f t="shared" si="178"/>
        <v>0</v>
      </c>
    </row>
    <row r="316" ht="18" customHeight="1" spans="1:36">
      <c r="A316" s="103">
        <v>1</v>
      </c>
      <c r="B316" s="118">
        <v>2082502</v>
      </c>
      <c r="C316" s="118" t="s">
        <v>427</v>
      </c>
      <c r="D316" s="180">
        <f>E316+F316+W316</f>
        <v>29.5</v>
      </c>
      <c r="E316" s="180"/>
      <c r="F316" s="180">
        <f>G316+N316</f>
        <v>29.5</v>
      </c>
      <c r="G316" s="180">
        <v>29.5</v>
      </c>
      <c r="H316" s="180">
        <f>SUM(I316:K316)</f>
        <v>30</v>
      </c>
      <c r="I316" s="180">
        <v>30</v>
      </c>
      <c r="J316" s="180"/>
      <c r="K316" s="180"/>
      <c r="L316" s="180"/>
      <c r="M316" s="209" t="s">
        <v>428</v>
      </c>
      <c r="N316" s="180">
        <f>SUM(O316:V316)</f>
        <v>0</v>
      </c>
      <c r="O316" s="180"/>
      <c r="P316" s="180"/>
      <c r="Q316" s="180"/>
      <c r="R316" s="180"/>
      <c r="S316" s="180"/>
      <c r="T316" s="180"/>
      <c r="U316" s="180"/>
      <c r="V316" s="180"/>
      <c r="W316" s="180"/>
      <c r="X316" s="189"/>
      <c r="Y316" s="189"/>
      <c r="Z316" s="200">
        <f t="shared" si="173"/>
        <v>0</v>
      </c>
      <c r="AA316" s="198">
        <f t="shared" si="176"/>
        <v>0</v>
      </c>
      <c r="AB316" s="199">
        <f t="shared" si="167"/>
        <v>0</v>
      </c>
      <c r="AC316" s="198">
        <f t="shared" si="168"/>
        <v>0</v>
      </c>
      <c r="AD316" s="198">
        <f t="shared" si="169"/>
        <v>0</v>
      </c>
      <c r="AG316" s="161">
        <f t="shared" si="170"/>
        <v>0</v>
      </c>
      <c r="AH316" s="198">
        <f t="shared" si="177"/>
        <v>0</v>
      </c>
      <c r="AJ316" s="200">
        <f t="shared" si="178"/>
        <v>0</v>
      </c>
    </row>
    <row r="317" ht="18" customHeight="1" spans="1:36">
      <c r="A317" s="103"/>
      <c r="B317" s="115">
        <v>2082600</v>
      </c>
      <c r="C317" s="115" t="s">
        <v>82</v>
      </c>
      <c r="D317" s="180">
        <f>D318+D319+D320</f>
        <v>29387.1</v>
      </c>
      <c r="E317" s="180">
        <f t="shared" ref="E317:W317" si="188">E318+E319+E320</f>
        <v>0</v>
      </c>
      <c r="F317" s="180">
        <f t="shared" si="188"/>
        <v>29387.1</v>
      </c>
      <c r="G317" s="180">
        <f t="shared" si="188"/>
        <v>19919.1</v>
      </c>
      <c r="H317" s="180">
        <f t="shared" si="188"/>
        <v>19919.1</v>
      </c>
      <c r="I317" s="180">
        <f t="shared" si="188"/>
        <v>19919.1</v>
      </c>
      <c r="J317" s="180">
        <f t="shared" si="188"/>
        <v>0</v>
      </c>
      <c r="K317" s="180">
        <f t="shared" si="188"/>
        <v>0</v>
      </c>
      <c r="L317" s="180">
        <f t="shared" si="188"/>
        <v>0</v>
      </c>
      <c r="M317" s="180">
        <f t="shared" si="188"/>
        <v>0</v>
      </c>
      <c r="N317" s="180">
        <f t="shared" si="188"/>
        <v>9468</v>
      </c>
      <c r="O317" s="180">
        <f t="shared" si="188"/>
        <v>0</v>
      </c>
      <c r="P317" s="180">
        <f t="shared" si="188"/>
        <v>0</v>
      </c>
      <c r="Q317" s="180">
        <f t="shared" si="188"/>
        <v>0</v>
      </c>
      <c r="R317" s="180">
        <f t="shared" si="188"/>
        <v>0</v>
      </c>
      <c r="S317" s="180">
        <f t="shared" si="188"/>
        <v>0</v>
      </c>
      <c r="T317" s="180">
        <f t="shared" si="188"/>
        <v>0</v>
      </c>
      <c r="U317" s="180">
        <f t="shared" si="188"/>
        <v>0</v>
      </c>
      <c r="V317" s="180">
        <f t="shared" si="188"/>
        <v>0</v>
      </c>
      <c r="W317" s="180">
        <f t="shared" si="188"/>
        <v>0</v>
      </c>
      <c r="X317" s="189"/>
      <c r="Y317" s="189"/>
      <c r="Z317" s="200">
        <f t="shared" si="173"/>
        <v>0</v>
      </c>
      <c r="AA317" s="198">
        <f t="shared" si="176"/>
        <v>0</v>
      </c>
      <c r="AB317" s="199">
        <f t="shared" si="167"/>
        <v>0</v>
      </c>
      <c r="AC317" s="198">
        <f t="shared" si="168"/>
        <v>0</v>
      </c>
      <c r="AD317" s="198">
        <f t="shared" si="169"/>
        <v>0</v>
      </c>
      <c r="AG317" s="161">
        <f t="shared" si="170"/>
        <v>0</v>
      </c>
      <c r="AH317" s="198">
        <f t="shared" si="177"/>
        <v>0</v>
      </c>
      <c r="AJ317" s="200">
        <f t="shared" si="178"/>
        <v>0</v>
      </c>
    </row>
    <row r="318" ht="18" customHeight="1" spans="1:36">
      <c r="A318" s="103"/>
      <c r="B318" s="118">
        <v>2082601</v>
      </c>
      <c r="C318" s="145" t="s">
        <v>429</v>
      </c>
      <c r="D318" s="180">
        <f>E318+F318+W318</f>
        <v>17945</v>
      </c>
      <c r="E318" s="180"/>
      <c r="F318" s="180">
        <f>G318+N318</f>
        <v>17945</v>
      </c>
      <c r="G318" s="180">
        <v>9504</v>
      </c>
      <c r="H318" s="180">
        <f>SUM(I318:K318)</f>
        <v>9504</v>
      </c>
      <c r="I318" s="180">
        <v>9504</v>
      </c>
      <c r="J318" s="180"/>
      <c r="K318" s="180"/>
      <c r="L318" s="180"/>
      <c r="M318" s="209"/>
      <c r="N318" s="180">
        <v>8441</v>
      </c>
      <c r="O318" s="180"/>
      <c r="P318" s="180"/>
      <c r="Q318" s="180"/>
      <c r="R318" s="180"/>
      <c r="S318" s="180"/>
      <c r="T318" s="180"/>
      <c r="U318" s="180"/>
      <c r="V318" s="180"/>
      <c r="W318" s="180"/>
      <c r="X318" s="189"/>
      <c r="Y318" s="189"/>
      <c r="Z318" s="200">
        <f t="shared" si="173"/>
        <v>0</v>
      </c>
      <c r="AA318" s="198">
        <f t="shared" si="176"/>
        <v>0</v>
      </c>
      <c r="AB318" s="199">
        <f t="shared" si="167"/>
        <v>0</v>
      </c>
      <c r="AC318" s="198">
        <f t="shared" si="168"/>
        <v>0</v>
      </c>
      <c r="AD318" s="198">
        <f t="shared" si="169"/>
        <v>0</v>
      </c>
      <c r="AG318" s="161">
        <f t="shared" si="170"/>
        <v>0</v>
      </c>
      <c r="AH318" s="198">
        <f t="shared" si="177"/>
        <v>0</v>
      </c>
      <c r="AJ318" s="200">
        <f t="shared" si="178"/>
        <v>0</v>
      </c>
    </row>
    <row r="319" ht="18" customHeight="1" spans="1:36">
      <c r="A319" s="103">
        <v>1</v>
      </c>
      <c r="B319" s="118">
        <v>2082602</v>
      </c>
      <c r="C319" s="145" t="s">
        <v>430</v>
      </c>
      <c r="D319" s="180">
        <f>E319+F319+W319</f>
        <v>11362.1</v>
      </c>
      <c r="E319" s="180"/>
      <c r="F319" s="180">
        <f>G319+N319</f>
        <v>11362.1</v>
      </c>
      <c r="G319" s="180">
        <v>10415.1</v>
      </c>
      <c r="H319" s="180">
        <f>SUM(I319:K319)</f>
        <v>10415.1</v>
      </c>
      <c r="I319" s="180">
        <f>9223.1+455.9+736.1</f>
        <v>10415.1</v>
      </c>
      <c r="J319" s="180"/>
      <c r="K319" s="180"/>
      <c r="L319" s="180"/>
      <c r="M319" s="209"/>
      <c r="N319" s="202">
        <v>947</v>
      </c>
      <c r="O319" s="180"/>
      <c r="P319" s="180"/>
      <c r="Q319" s="180"/>
      <c r="R319" s="180"/>
      <c r="S319" s="180"/>
      <c r="T319" s="180"/>
      <c r="U319" s="180"/>
      <c r="V319" s="180"/>
      <c r="W319" s="180"/>
      <c r="X319" s="189"/>
      <c r="Y319" s="189"/>
      <c r="Z319" s="200"/>
      <c r="AA319" s="198">
        <f t="shared" si="176"/>
        <v>0</v>
      </c>
      <c r="AB319" s="199"/>
      <c r="AC319" s="198"/>
      <c r="AD319" s="198"/>
      <c r="AG319" s="161"/>
      <c r="AH319" s="198">
        <f t="shared" si="177"/>
        <v>0</v>
      </c>
      <c r="AJ319" s="200">
        <f t="shared" si="178"/>
        <v>0</v>
      </c>
    </row>
    <row r="320" ht="18" customHeight="1" spans="1:36">
      <c r="A320" s="103"/>
      <c r="B320" s="118">
        <v>2082699</v>
      </c>
      <c r="C320" s="145" t="s">
        <v>431</v>
      </c>
      <c r="D320" s="180">
        <f>E320+F320+W320</f>
        <v>80</v>
      </c>
      <c r="E320" s="180"/>
      <c r="F320" s="180">
        <f>G320+N320</f>
        <v>80</v>
      </c>
      <c r="G320" s="180"/>
      <c r="H320" s="180"/>
      <c r="I320" s="180"/>
      <c r="J320" s="180"/>
      <c r="K320" s="180"/>
      <c r="L320" s="180"/>
      <c r="M320" s="209"/>
      <c r="N320" s="180">
        <v>80</v>
      </c>
      <c r="O320" s="180"/>
      <c r="P320" s="180"/>
      <c r="Q320" s="180"/>
      <c r="R320" s="180"/>
      <c r="S320" s="180"/>
      <c r="T320" s="180"/>
      <c r="U320" s="180"/>
      <c r="V320" s="180"/>
      <c r="W320" s="180"/>
      <c r="X320" s="189"/>
      <c r="Y320" s="189"/>
      <c r="Z320" s="200"/>
      <c r="AA320" s="198"/>
      <c r="AB320" s="199"/>
      <c r="AC320" s="198"/>
      <c r="AD320" s="198"/>
      <c r="AG320" s="161"/>
      <c r="AH320" s="198"/>
      <c r="AJ320" s="200">
        <f t="shared" si="178"/>
        <v>0</v>
      </c>
    </row>
    <row r="321" s="95" customFormat="1" ht="18" customHeight="1" spans="1:36">
      <c r="A321" s="103"/>
      <c r="B321" s="115">
        <v>2082700</v>
      </c>
      <c r="C321" s="115" t="s">
        <v>83</v>
      </c>
      <c r="D321" s="180">
        <f t="shared" ref="D321:V321" si="189">SUM(D322:D325)</f>
        <v>1124</v>
      </c>
      <c r="E321" s="180">
        <f t="shared" si="189"/>
        <v>0</v>
      </c>
      <c r="F321" s="180">
        <f t="shared" si="189"/>
        <v>1124</v>
      </c>
      <c r="G321" s="180">
        <f t="shared" si="189"/>
        <v>0</v>
      </c>
      <c r="H321" s="180">
        <f t="shared" si="189"/>
        <v>0</v>
      </c>
      <c r="I321" s="180">
        <f t="shared" si="189"/>
        <v>0</v>
      </c>
      <c r="J321" s="180">
        <f t="shared" si="189"/>
        <v>0</v>
      </c>
      <c r="K321" s="180">
        <f t="shared" si="189"/>
        <v>0</v>
      </c>
      <c r="L321" s="180">
        <f t="shared" si="189"/>
        <v>0</v>
      </c>
      <c r="M321" s="180">
        <f t="shared" si="189"/>
        <v>0</v>
      </c>
      <c r="N321" s="180">
        <f t="shared" si="189"/>
        <v>1124</v>
      </c>
      <c r="O321" s="180">
        <f t="shared" si="189"/>
        <v>7217</v>
      </c>
      <c r="P321" s="180">
        <f t="shared" si="189"/>
        <v>0</v>
      </c>
      <c r="Q321" s="180">
        <f t="shared" si="189"/>
        <v>0</v>
      </c>
      <c r="R321" s="180">
        <f t="shared" si="189"/>
        <v>0</v>
      </c>
      <c r="S321" s="180">
        <f t="shared" si="189"/>
        <v>0</v>
      </c>
      <c r="T321" s="180">
        <f t="shared" si="189"/>
        <v>0</v>
      </c>
      <c r="U321" s="180">
        <f t="shared" si="189"/>
        <v>0</v>
      </c>
      <c r="V321" s="180">
        <f t="shared" si="189"/>
        <v>0</v>
      </c>
      <c r="W321" s="180"/>
      <c r="X321" s="128"/>
      <c r="Y321" s="128"/>
      <c r="Z321" s="139"/>
      <c r="AA321" s="137">
        <f t="shared" si="176"/>
        <v>0</v>
      </c>
      <c r="AB321" s="138"/>
      <c r="AC321" s="137"/>
      <c r="AD321" s="137"/>
      <c r="AG321" s="87"/>
      <c r="AH321" s="137">
        <f t="shared" si="177"/>
        <v>0</v>
      </c>
      <c r="AJ321" s="200">
        <f t="shared" si="178"/>
        <v>0</v>
      </c>
    </row>
    <row r="322" s="95" customFormat="1" ht="18" customHeight="1" spans="1:36">
      <c r="A322" s="103"/>
      <c r="B322" s="118">
        <v>2082701</v>
      </c>
      <c r="C322" s="118" t="s">
        <v>432</v>
      </c>
      <c r="D322" s="180">
        <f>E322+F322+W322</f>
        <v>587</v>
      </c>
      <c r="E322" s="180"/>
      <c r="F322" s="180">
        <f>G322+N322</f>
        <v>587</v>
      </c>
      <c r="G322" s="180">
        <f>H322+L322</f>
        <v>0</v>
      </c>
      <c r="H322" s="180">
        <f>SUM(I322:K322)</f>
        <v>0</v>
      </c>
      <c r="I322" s="180"/>
      <c r="J322" s="180"/>
      <c r="K322" s="180"/>
      <c r="L322" s="180"/>
      <c r="M322" s="183" t="s">
        <v>433</v>
      </c>
      <c r="N322" s="180">
        <v>587</v>
      </c>
      <c r="O322" s="180">
        <v>4741</v>
      </c>
      <c r="P322" s="180"/>
      <c r="Q322" s="180"/>
      <c r="R322" s="180"/>
      <c r="S322" s="180"/>
      <c r="T322" s="180"/>
      <c r="U322" s="180"/>
      <c r="V322" s="180"/>
      <c r="W322" s="180"/>
      <c r="X322" s="128"/>
      <c r="Y322" s="128"/>
      <c r="Z322" s="139"/>
      <c r="AA322" s="137">
        <f t="shared" si="176"/>
        <v>0</v>
      </c>
      <c r="AB322" s="138"/>
      <c r="AC322" s="137"/>
      <c r="AD322" s="137"/>
      <c r="AG322" s="87"/>
      <c r="AH322" s="137">
        <f t="shared" si="177"/>
        <v>0</v>
      </c>
      <c r="AJ322" s="200">
        <f t="shared" si="178"/>
        <v>0</v>
      </c>
    </row>
    <row r="323" s="95" customFormat="1" ht="18" customHeight="1" spans="1:36">
      <c r="A323" s="103"/>
      <c r="B323" s="118">
        <v>2082702</v>
      </c>
      <c r="C323" s="118" t="s">
        <v>434</v>
      </c>
      <c r="D323" s="180">
        <f>E323+F323+W323</f>
        <v>405</v>
      </c>
      <c r="E323" s="180"/>
      <c r="F323" s="180">
        <f>G323+N323</f>
        <v>405</v>
      </c>
      <c r="G323" s="180">
        <f>H323+L323</f>
        <v>0</v>
      </c>
      <c r="H323" s="180">
        <f>SUM(I323:K323)</f>
        <v>0</v>
      </c>
      <c r="I323" s="180"/>
      <c r="J323" s="180"/>
      <c r="K323" s="180"/>
      <c r="L323" s="180"/>
      <c r="M323" s="183"/>
      <c r="N323" s="180">
        <v>405</v>
      </c>
      <c r="O323" s="180">
        <v>1843</v>
      </c>
      <c r="P323" s="180"/>
      <c r="Q323" s="180"/>
      <c r="R323" s="180"/>
      <c r="S323" s="180"/>
      <c r="T323" s="180"/>
      <c r="U323" s="180"/>
      <c r="V323" s="180"/>
      <c r="W323" s="180"/>
      <c r="X323" s="128"/>
      <c r="Y323" s="128"/>
      <c r="Z323" s="139"/>
      <c r="AA323" s="137"/>
      <c r="AB323" s="138"/>
      <c r="AC323" s="137"/>
      <c r="AD323" s="137"/>
      <c r="AG323" s="87"/>
      <c r="AH323" s="137"/>
      <c r="AJ323" s="200">
        <f t="shared" si="178"/>
        <v>0</v>
      </c>
    </row>
    <row r="324" s="95" customFormat="1" ht="18.75" customHeight="1" spans="1:36">
      <c r="A324" s="103"/>
      <c r="B324" s="118">
        <v>2082703</v>
      </c>
      <c r="C324" s="118" t="s">
        <v>435</v>
      </c>
      <c r="D324" s="180">
        <f>E324+F324+W324</f>
        <v>132</v>
      </c>
      <c r="E324" s="180"/>
      <c r="F324" s="180">
        <f>G324+N324</f>
        <v>132</v>
      </c>
      <c r="G324" s="180">
        <f>H324+L324</f>
        <v>0</v>
      </c>
      <c r="H324" s="180">
        <f>SUM(I324:K324)</f>
        <v>0</v>
      </c>
      <c r="I324" s="180"/>
      <c r="J324" s="180"/>
      <c r="K324" s="180"/>
      <c r="L324" s="180"/>
      <c r="M324" s="183" t="s">
        <v>436</v>
      </c>
      <c r="N324" s="180">
        <v>132</v>
      </c>
      <c r="O324" s="180">
        <v>633</v>
      </c>
      <c r="P324" s="180"/>
      <c r="Q324" s="180"/>
      <c r="R324" s="180"/>
      <c r="S324" s="180"/>
      <c r="T324" s="180"/>
      <c r="U324" s="180"/>
      <c r="V324" s="180"/>
      <c r="W324" s="180"/>
      <c r="X324" s="128"/>
      <c r="Y324" s="128"/>
      <c r="Z324" s="139"/>
      <c r="AA324" s="137"/>
      <c r="AB324" s="138"/>
      <c r="AC324" s="137"/>
      <c r="AD324" s="137"/>
      <c r="AG324" s="87"/>
      <c r="AH324" s="137"/>
      <c r="AJ324" s="200">
        <f t="shared" si="178"/>
        <v>0</v>
      </c>
    </row>
    <row r="325" s="95" customFormat="1" ht="18.75" customHeight="1" spans="1:36">
      <c r="A325" s="103"/>
      <c r="B325" s="118">
        <v>2082799</v>
      </c>
      <c r="C325" s="118" t="s">
        <v>437</v>
      </c>
      <c r="D325" s="180">
        <f>E325+F325+W325</f>
        <v>0</v>
      </c>
      <c r="E325" s="180"/>
      <c r="F325" s="180">
        <f>G325+N325</f>
        <v>0</v>
      </c>
      <c r="G325" s="180">
        <f>H325+L325</f>
        <v>0</v>
      </c>
      <c r="H325" s="180">
        <f>SUM(I325:K325)</f>
        <v>0</v>
      </c>
      <c r="I325" s="180"/>
      <c r="J325" s="180"/>
      <c r="K325" s="180"/>
      <c r="L325" s="180"/>
      <c r="M325" s="183"/>
      <c r="N325" s="180">
        <f>SUM(O325:V325)</f>
        <v>0</v>
      </c>
      <c r="O325" s="180"/>
      <c r="P325" s="180"/>
      <c r="Q325" s="180"/>
      <c r="R325" s="180"/>
      <c r="S325" s="180"/>
      <c r="T325" s="180"/>
      <c r="U325" s="180"/>
      <c r="V325" s="180"/>
      <c r="W325" s="180"/>
      <c r="X325" s="128"/>
      <c r="Y325" s="128"/>
      <c r="Z325" s="139"/>
      <c r="AA325" s="137"/>
      <c r="AB325" s="138"/>
      <c r="AC325" s="137"/>
      <c r="AD325" s="137"/>
      <c r="AG325" s="87"/>
      <c r="AH325" s="137"/>
      <c r="AJ325" s="200">
        <f t="shared" si="178"/>
        <v>0</v>
      </c>
    </row>
    <row r="326" ht="18" customHeight="1" spans="1:36">
      <c r="A326" s="103">
        <v>1</v>
      </c>
      <c r="B326" s="115">
        <v>2089900</v>
      </c>
      <c r="C326" s="115" t="s">
        <v>84</v>
      </c>
      <c r="D326" s="180">
        <f t="shared" ref="D326:V326" si="190">SUM(D327)</f>
        <v>229</v>
      </c>
      <c r="E326" s="180">
        <f t="shared" si="190"/>
        <v>0</v>
      </c>
      <c r="F326" s="180">
        <f t="shared" si="190"/>
        <v>229</v>
      </c>
      <c r="G326" s="180">
        <f t="shared" si="190"/>
        <v>107</v>
      </c>
      <c r="H326" s="180">
        <f t="shared" si="190"/>
        <v>0</v>
      </c>
      <c r="I326" s="180">
        <f t="shared" si="190"/>
        <v>0</v>
      </c>
      <c r="J326" s="180">
        <f t="shared" si="190"/>
        <v>0</v>
      </c>
      <c r="K326" s="180">
        <f t="shared" si="190"/>
        <v>0</v>
      </c>
      <c r="L326" s="180">
        <f t="shared" si="190"/>
        <v>0</v>
      </c>
      <c r="M326" s="180">
        <f t="shared" si="190"/>
        <v>0</v>
      </c>
      <c r="N326" s="180">
        <f t="shared" si="190"/>
        <v>122</v>
      </c>
      <c r="O326" s="180">
        <f t="shared" si="190"/>
        <v>125</v>
      </c>
      <c r="P326" s="180">
        <f t="shared" si="190"/>
        <v>0</v>
      </c>
      <c r="Q326" s="180">
        <f t="shared" si="190"/>
        <v>0</v>
      </c>
      <c r="R326" s="180">
        <f t="shared" si="190"/>
        <v>0</v>
      </c>
      <c r="S326" s="180">
        <f t="shared" si="190"/>
        <v>0</v>
      </c>
      <c r="T326" s="180">
        <f t="shared" si="190"/>
        <v>0</v>
      </c>
      <c r="U326" s="180">
        <f t="shared" si="190"/>
        <v>0</v>
      </c>
      <c r="V326" s="180">
        <f t="shared" si="190"/>
        <v>0</v>
      </c>
      <c r="W326" s="180"/>
      <c r="X326" s="189"/>
      <c r="Y326" s="189"/>
      <c r="Z326" s="200">
        <f t="shared" ref="Z326:Z358" si="191">IF(AG326&gt;0,E326+N326,0)</f>
        <v>0</v>
      </c>
      <c r="AA326" s="198">
        <f t="shared" si="176"/>
        <v>0</v>
      </c>
      <c r="AB326" s="199">
        <f t="shared" ref="AB326:AB358" si="192">Z326-AG326</f>
        <v>0</v>
      </c>
      <c r="AC326" s="198">
        <f t="shared" ref="AC326:AC358" si="193">IF(AG326=0,0,IF(AB326&lt;0,"负增长",AB326/AG326))</f>
        <v>0</v>
      </c>
      <c r="AD326" s="198">
        <f t="shared" ref="AD326:AD358" si="194">AA326-AH326</f>
        <v>0</v>
      </c>
      <c r="AG326" s="161">
        <f t="shared" ref="AG326:AG358" si="195">AE326+AF326</f>
        <v>0</v>
      </c>
      <c r="AH326" s="198">
        <f t="shared" si="177"/>
        <v>0</v>
      </c>
      <c r="AJ326" s="200">
        <f t="shared" si="178"/>
        <v>0</v>
      </c>
    </row>
    <row r="327" ht="18" customHeight="1" spans="1:36">
      <c r="A327" s="103"/>
      <c r="B327" s="118">
        <v>2089901</v>
      </c>
      <c r="C327" s="118" t="s">
        <v>438</v>
      </c>
      <c r="D327" s="180">
        <f>E327+F327+W327</f>
        <v>229</v>
      </c>
      <c r="E327" s="180"/>
      <c r="F327" s="180">
        <f>G327+N327</f>
        <v>229</v>
      </c>
      <c r="G327" s="180">
        <v>107</v>
      </c>
      <c r="H327" s="180"/>
      <c r="I327" s="180"/>
      <c r="J327" s="180"/>
      <c r="K327" s="180"/>
      <c r="L327" s="180"/>
      <c r="M327" s="209"/>
      <c r="N327" s="180">
        <v>122</v>
      </c>
      <c r="O327" s="180">
        <v>125</v>
      </c>
      <c r="P327" s="180"/>
      <c r="Q327" s="180"/>
      <c r="R327" s="180"/>
      <c r="S327" s="180"/>
      <c r="T327" s="180"/>
      <c r="U327" s="180"/>
      <c r="V327" s="180"/>
      <c r="W327" s="180"/>
      <c r="X327" s="189"/>
      <c r="Y327" s="189"/>
      <c r="Z327" s="200">
        <f t="shared" si="191"/>
        <v>0</v>
      </c>
      <c r="AA327" s="198">
        <f t="shared" si="176"/>
        <v>0</v>
      </c>
      <c r="AB327" s="199">
        <f t="shared" si="192"/>
        <v>0</v>
      </c>
      <c r="AC327" s="198">
        <f t="shared" si="193"/>
        <v>0</v>
      </c>
      <c r="AD327" s="198">
        <f t="shared" si="194"/>
        <v>0</v>
      </c>
      <c r="AG327" s="161">
        <f t="shared" si="195"/>
        <v>0</v>
      </c>
      <c r="AH327" s="198">
        <f t="shared" si="177"/>
        <v>0</v>
      </c>
      <c r="AJ327" s="200">
        <f t="shared" si="178"/>
        <v>0</v>
      </c>
    </row>
    <row r="328" ht="18" customHeight="1" spans="1:36">
      <c r="A328" s="103">
        <v>1</v>
      </c>
      <c r="B328" s="115">
        <v>2100000</v>
      </c>
      <c r="C328" s="115" t="s">
        <v>439</v>
      </c>
      <c r="D328" s="180">
        <f>D329+D334+D339+D342+D353+D357+D369+D367+D368+D363+D351</f>
        <v>22349.6</v>
      </c>
      <c r="E328" s="180">
        <f t="shared" ref="E328:W328" si="196">E329+E334+E339+E342+E353+E357+E369+E367+E368+E363+E351</f>
        <v>3943</v>
      </c>
      <c r="F328" s="180">
        <f t="shared" si="196"/>
        <v>18406.6</v>
      </c>
      <c r="G328" s="180">
        <f t="shared" si="196"/>
        <v>8093</v>
      </c>
      <c r="H328" s="180">
        <f t="shared" si="196"/>
        <v>365</v>
      </c>
      <c r="I328" s="180">
        <f t="shared" si="196"/>
        <v>60</v>
      </c>
      <c r="J328" s="180">
        <f t="shared" si="196"/>
        <v>305</v>
      </c>
      <c r="K328" s="180">
        <f t="shared" si="196"/>
        <v>0</v>
      </c>
      <c r="L328" s="180">
        <f t="shared" si="196"/>
        <v>898</v>
      </c>
      <c r="M328" s="180">
        <f t="shared" si="196"/>
        <v>0</v>
      </c>
      <c r="N328" s="180">
        <f t="shared" si="196"/>
        <v>10313.6</v>
      </c>
      <c r="O328" s="180">
        <f t="shared" si="196"/>
        <v>1165</v>
      </c>
      <c r="P328" s="180">
        <f t="shared" si="196"/>
        <v>2350</v>
      </c>
      <c r="Q328" s="180">
        <f t="shared" si="196"/>
        <v>0</v>
      </c>
      <c r="R328" s="180">
        <f t="shared" si="196"/>
        <v>90</v>
      </c>
      <c r="S328" s="180">
        <f t="shared" si="196"/>
        <v>0</v>
      </c>
      <c r="T328" s="180">
        <f t="shared" si="196"/>
        <v>0</v>
      </c>
      <c r="U328" s="180">
        <f t="shared" si="196"/>
        <v>0</v>
      </c>
      <c r="V328" s="180">
        <f t="shared" si="196"/>
        <v>105</v>
      </c>
      <c r="W328" s="180">
        <f t="shared" si="196"/>
        <v>0</v>
      </c>
      <c r="X328" s="189"/>
      <c r="Y328" s="189"/>
      <c r="Z328" s="200">
        <f t="shared" si="191"/>
        <v>14256.6</v>
      </c>
      <c r="AA328" s="198">
        <f>Z328/223755.7</f>
        <v>0.0637</v>
      </c>
      <c r="AB328" s="199">
        <f t="shared" si="192"/>
        <v>4559</v>
      </c>
      <c r="AC328" s="198">
        <f t="shared" si="193"/>
        <v>0.4701</v>
      </c>
      <c r="AD328" s="198">
        <f t="shared" si="194"/>
        <v>0.0133</v>
      </c>
      <c r="AE328" s="170">
        <v>1908</v>
      </c>
      <c r="AF328" s="170">
        <v>7789.5</v>
      </c>
      <c r="AG328" s="161">
        <f t="shared" si="195"/>
        <v>9697.5</v>
      </c>
      <c r="AH328" s="198">
        <f>AG328/192555</f>
        <v>0.0504</v>
      </c>
      <c r="AJ328" s="200">
        <f t="shared" si="178"/>
        <v>0</v>
      </c>
    </row>
    <row r="329" ht="18" customHeight="1" spans="1:36">
      <c r="A329" s="103">
        <v>1</v>
      </c>
      <c r="B329" s="115">
        <v>2100100</v>
      </c>
      <c r="C329" s="115" t="s">
        <v>440</v>
      </c>
      <c r="D329" s="180">
        <f>D330+D333+D332</f>
        <v>1036.9</v>
      </c>
      <c r="E329" s="180">
        <f t="shared" ref="E329:W329" si="197">E330+E333+E332</f>
        <v>951</v>
      </c>
      <c r="F329" s="180">
        <f t="shared" si="197"/>
        <v>85.9</v>
      </c>
      <c r="G329" s="180">
        <f t="shared" si="197"/>
        <v>0</v>
      </c>
      <c r="H329" s="180">
        <f t="shared" si="197"/>
        <v>0</v>
      </c>
      <c r="I329" s="180">
        <f t="shared" si="197"/>
        <v>0</v>
      </c>
      <c r="J329" s="180">
        <f t="shared" si="197"/>
        <v>0</v>
      </c>
      <c r="K329" s="180">
        <f t="shared" si="197"/>
        <v>0</v>
      </c>
      <c r="L329" s="180">
        <f t="shared" si="197"/>
        <v>0</v>
      </c>
      <c r="M329" s="180">
        <f t="shared" si="197"/>
        <v>0</v>
      </c>
      <c r="N329" s="180">
        <f t="shared" si="197"/>
        <v>85.9</v>
      </c>
      <c r="O329" s="180">
        <f t="shared" si="197"/>
        <v>46</v>
      </c>
      <c r="P329" s="180">
        <f t="shared" si="197"/>
        <v>0</v>
      </c>
      <c r="Q329" s="180">
        <f t="shared" si="197"/>
        <v>0</v>
      </c>
      <c r="R329" s="180">
        <f t="shared" si="197"/>
        <v>0</v>
      </c>
      <c r="S329" s="180">
        <f t="shared" si="197"/>
        <v>0</v>
      </c>
      <c r="T329" s="180">
        <f t="shared" si="197"/>
        <v>0</v>
      </c>
      <c r="U329" s="180">
        <f t="shared" si="197"/>
        <v>0</v>
      </c>
      <c r="V329" s="180">
        <f t="shared" si="197"/>
        <v>0</v>
      </c>
      <c r="W329" s="180">
        <f t="shared" si="197"/>
        <v>0</v>
      </c>
      <c r="X329" s="189"/>
      <c r="Y329" s="189"/>
      <c r="Z329" s="200">
        <f t="shared" si="191"/>
        <v>0</v>
      </c>
      <c r="AA329" s="198">
        <f t="shared" si="176"/>
        <v>0</v>
      </c>
      <c r="AB329" s="199">
        <f t="shared" si="192"/>
        <v>0</v>
      </c>
      <c r="AC329" s="198">
        <f t="shared" si="193"/>
        <v>0</v>
      </c>
      <c r="AD329" s="198">
        <f t="shared" si="194"/>
        <v>0</v>
      </c>
      <c r="AG329" s="161">
        <f t="shared" si="195"/>
        <v>0</v>
      </c>
      <c r="AH329" s="198">
        <f t="shared" si="177"/>
        <v>0</v>
      </c>
      <c r="AJ329" s="200">
        <f t="shared" si="178"/>
        <v>0</v>
      </c>
    </row>
    <row r="330" ht="18" customHeight="1" spans="1:36">
      <c r="A330" s="103">
        <v>1</v>
      </c>
      <c r="B330" s="118">
        <v>2100101</v>
      </c>
      <c r="C330" s="118" t="s">
        <v>176</v>
      </c>
      <c r="D330" s="180">
        <f>SUM(D331:D331)</f>
        <v>951</v>
      </c>
      <c r="E330" s="180">
        <f>SUM(E331:E331)</f>
        <v>951</v>
      </c>
      <c r="F330" s="180">
        <f t="shared" ref="F330:V330" si="198">SUM(F331:F331)</f>
        <v>0</v>
      </c>
      <c r="G330" s="180">
        <f t="shared" si="198"/>
        <v>0</v>
      </c>
      <c r="H330" s="180">
        <f t="shared" si="198"/>
        <v>0</v>
      </c>
      <c r="I330" s="180">
        <f t="shared" si="198"/>
        <v>0</v>
      </c>
      <c r="J330" s="180">
        <f t="shared" si="198"/>
        <v>0</v>
      </c>
      <c r="K330" s="180">
        <f t="shared" si="198"/>
        <v>0</v>
      </c>
      <c r="L330" s="180">
        <f t="shared" si="198"/>
        <v>0</v>
      </c>
      <c r="M330" s="180">
        <f t="shared" si="198"/>
        <v>0</v>
      </c>
      <c r="N330" s="180">
        <f t="shared" si="198"/>
        <v>0</v>
      </c>
      <c r="O330" s="180">
        <f t="shared" si="198"/>
        <v>46</v>
      </c>
      <c r="P330" s="180">
        <f t="shared" si="198"/>
        <v>0</v>
      </c>
      <c r="Q330" s="180">
        <f t="shared" si="198"/>
        <v>0</v>
      </c>
      <c r="R330" s="180">
        <f t="shared" si="198"/>
        <v>0</v>
      </c>
      <c r="S330" s="180">
        <f t="shared" si="198"/>
        <v>0</v>
      </c>
      <c r="T330" s="180">
        <f t="shared" si="198"/>
        <v>0</v>
      </c>
      <c r="U330" s="180">
        <f t="shared" si="198"/>
        <v>0</v>
      </c>
      <c r="V330" s="180">
        <f t="shared" si="198"/>
        <v>0</v>
      </c>
      <c r="W330" s="180"/>
      <c r="X330" s="189"/>
      <c r="Y330" s="189"/>
      <c r="Z330" s="200">
        <f t="shared" si="191"/>
        <v>0</v>
      </c>
      <c r="AA330" s="198">
        <f t="shared" si="176"/>
        <v>0</v>
      </c>
      <c r="AB330" s="199">
        <f t="shared" si="192"/>
        <v>0</v>
      </c>
      <c r="AC330" s="198">
        <f t="shared" si="193"/>
        <v>0</v>
      </c>
      <c r="AD330" s="198">
        <f t="shared" si="194"/>
        <v>0</v>
      </c>
      <c r="AG330" s="161">
        <f t="shared" si="195"/>
        <v>0</v>
      </c>
      <c r="AH330" s="198">
        <f t="shared" si="177"/>
        <v>0</v>
      </c>
      <c r="AJ330" s="200">
        <f t="shared" si="178"/>
        <v>0</v>
      </c>
    </row>
    <row r="331" ht="18" customHeight="1" spans="1:36">
      <c r="A331" s="103"/>
      <c r="B331" s="115"/>
      <c r="C331" s="118" t="s">
        <v>441</v>
      </c>
      <c r="D331" s="180">
        <f>E331+F331+W331</f>
        <v>951</v>
      </c>
      <c r="E331" s="180">
        <v>951</v>
      </c>
      <c r="F331" s="180">
        <f>G331+N331</f>
        <v>0</v>
      </c>
      <c r="G331" s="180">
        <f>H331+L331</f>
        <v>0</v>
      </c>
      <c r="H331" s="180">
        <f>SUM(I331:K331)</f>
        <v>0</v>
      </c>
      <c r="I331" s="180"/>
      <c r="J331" s="180"/>
      <c r="K331" s="180"/>
      <c r="L331" s="180"/>
      <c r="M331" s="183"/>
      <c r="N331" s="180"/>
      <c r="O331" s="180">
        <v>46</v>
      </c>
      <c r="P331" s="180"/>
      <c r="Q331" s="180"/>
      <c r="R331" s="180"/>
      <c r="S331" s="180"/>
      <c r="T331" s="180"/>
      <c r="U331" s="180"/>
      <c r="V331" s="180"/>
      <c r="W331" s="180"/>
      <c r="X331" s="189"/>
      <c r="Y331" s="189"/>
      <c r="Z331" s="200">
        <f t="shared" si="191"/>
        <v>0</v>
      </c>
      <c r="AA331" s="198">
        <f t="shared" si="176"/>
        <v>0</v>
      </c>
      <c r="AB331" s="199">
        <f t="shared" si="192"/>
        <v>0</v>
      </c>
      <c r="AC331" s="198">
        <f t="shared" si="193"/>
        <v>0</v>
      </c>
      <c r="AD331" s="198">
        <f t="shared" si="194"/>
        <v>0</v>
      </c>
      <c r="AG331" s="161">
        <f t="shared" si="195"/>
        <v>0</v>
      </c>
      <c r="AH331" s="198">
        <f t="shared" si="177"/>
        <v>0</v>
      </c>
      <c r="AJ331" s="200">
        <f t="shared" si="178"/>
        <v>0</v>
      </c>
    </row>
    <row r="332" ht="18" customHeight="1" spans="1:36">
      <c r="A332" s="103"/>
      <c r="B332" s="118">
        <v>2100102</v>
      </c>
      <c r="C332" s="118" t="s">
        <v>442</v>
      </c>
      <c r="D332" s="180">
        <f>E332+F332+W332</f>
        <v>85.9</v>
      </c>
      <c r="E332" s="180"/>
      <c r="F332" s="180">
        <f>G332+N332</f>
        <v>85.9</v>
      </c>
      <c r="G332" s="180"/>
      <c r="H332" s="180"/>
      <c r="I332" s="180"/>
      <c r="J332" s="180"/>
      <c r="K332" s="180"/>
      <c r="L332" s="180"/>
      <c r="M332" s="183"/>
      <c r="N332" s="180">
        <v>85.9</v>
      </c>
      <c r="O332" s="180"/>
      <c r="P332" s="180"/>
      <c r="Q332" s="180"/>
      <c r="R332" s="180"/>
      <c r="S332" s="180"/>
      <c r="T332" s="180"/>
      <c r="U332" s="180"/>
      <c r="V332" s="180"/>
      <c r="W332" s="180"/>
      <c r="X332" s="189"/>
      <c r="Y332" s="189"/>
      <c r="Z332" s="200"/>
      <c r="AA332" s="198"/>
      <c r="AB332" s="199"/>
      <c r="AC332" s="198"/>
      <c r="AD332" s="198"/>
      <c r="AG332" s="161"/>
      <c r="AH332" s="198"/>
      <c r="AJ332" s="200"/>
    </row>
    <row r="333" ht="18" customHeight="1" spans="1:36">
      <c r="A333" s="103"/>
      <c r="B333" s="118">
        <v>2100199</v>
      </c>
      <c r="C333" s="118" t="s">
        <v>443</v>
      </c>
      <c r="D333" s="180">
        <f>E333+F333+W333</f>
        <v>0</v>
      </c>
      <c r="E333" s="180"/>
      <c r="F333" s="180">
        <f>G333+N333</f>
        <v>0</v>
      </c>
      <c r="G333" s="180">
        <f>H333+L333</f>
        <v>0</v>
      </c>
      <c r="H333" s="180">
        <f>SUM(I333:K333)</f>
        <v>0</v>
      </c>
      <c r="I333" s="180"/>
      <c r="J333" s="180"/>
      <c r="K333" s="180"/>
      <c r="L333" s="180"/>
      <c r="M333" s="183"/>
      <c r="N333" s="180"/>
      <c r="O333" s="180"/>
      <c r="P333" s="180"/>
      <c r="Q333" s="180"/>
      <c r="R333" s="180"/>
      <c r="S333" s="180"/>
      <c r="T333" s="180"/>
      <c r="U333" s="180"/>
      <c r="V333" s="180"/>
      <c r="W333" s="180"/>
      <c r="X333" s="189"/>
      <c r="Y333" s="189"/>
      <c r="Z333" s="200">
        <f t="shared" si="191"/>
        <v>0</v>
      </c>
      <c r="AA333" s="198">
        <f t="shared" si="176"/>
        <v>0</v>
      </c>
      <c r="AB333" s="199">
        <f t="shared" si="192"/>
        <v>0</v>
      </c>
      <c r="AC333" s="198">
        <f t="shared" si="193"/>
        <v>0</v>
      </c>
      <c r="AD333" s="198">
        <f t="shared" si="194"/>
        <v>0</v>
      </c>
      <c r="AG333" s="161">
        <f t="shared" si="195"/>
        <v>0</v>
      </c>
      <c r="AH333" s="198">
        <f t="shared" si="177"/>
        <v>0</v>
      </c>
      <c r="AJ333" s="200">
        <f t="shared" si="178"/>
        <v>0</v>
      </c>
    </row>
    <row r="334" ht="18" customHeight="1" spans="1:36">
      <c r="A334" s="103">
        <v>1</v>
      </c>
      <c r="B334" s="115">
        <v>2100200</v>
      </c>
      <c r="C334" s="115" t="s">
        <v>444</v>
      </c>
      <c r="D334" s="180">
        <f t="shared" ref="D334:V334" si="199">SUM(D335:D338)</f>
        <v>291.5</v>
      </c>
      <c r="E334" s="180">
        <f t="shared" si="199"/>
        <v>289.5</v>
      </c>
      <c r="F334" s="180">
        <f t="shared" si="199"/>
        <v>2</v>
      </c>
      <c r="G334" s="180">
        <f t="shared" si="199"/>
        <v>0</v>
      </c>
      <c r="H334" s="180">
        <f t="shared" si="199"/>
        <v>0</v>
      </c>
      <c r="I334" s="180">
        <f t="shared" si="199"/>
        <v>0</v>
      </c>
      <c r="J334" s="180">
        <f t="shared" si="199"/>
        <v>0</v>
      </c>
      <c r="K334" s="180">
        <f t="shared" si="199"/>
        <v>0</v>
      </c>
      <c r="L334" s="180">
        <f t="shared" si="199"/>
        <v>0</v>
      </c>
      <c r="M334" s="180">
        <f t="shared" si="199"/>
        <v>0</v>
      </c>
      <c r="N334" s="180">
        <f t="shared" si="199"/>
        <v>2</v>
      </c>
      <c r="O334" s="180">
        <f t="shared" si="199"/>
        <v>2</v>
      </c>
      <c r="P334" s="180">
        <f t="shared" si="199"/>
        <v>0</v>
      </c>
      <c r="Q334" s="180">
        <f t="shared" si="199"/>
        <v>0</v>
      </c>
      <c r="R334" s="180">
        <f t="shared" si="199"/>
        <v>0</v>
      </c>
      <c r="S334" s="180">
        <f t="shared" si="199"/>
        <v>0</v>
      </c>
      <c r="T334" s="180">
        <f t="shared" si="199"/>
        <v>0</v>
      </c>
      <c r="U334" s="180">
        <f t="shared" si="199"/>
        <v>0</v>
      </c>
      <c r="V334" s="180">
        <f t="shared" si="199"/>
        <v>0</v>
      </c>
      <c r="W334" s="180"/>
      <c r="X334" s="189"/>
      <c r="Y334" s="189"/>
      <c r="Z334" s="200">
        <f t="shared" si="191"/>
        <v>0</v>
      </c>
      <c r="AA334" s="198">
        <f t="shared" si="176"/>
        <v>0</v>
      </c>
      <c r="AB334" s="199">
        <f t="shared" si="192"/>
        <v>0</v>
      </c>
      <c r="AC334" s="198">
        <f t="shared" si="193"/>
        <v>0</v>
      </c>
      <c r="AD334" s="198">
        <f t="shared" si="194"/>
        <v>0</v>
      </c>
      <c r="AG334" s="161">
        <f t="shared" si="195"/>
        <v>0</v>
      </c>
      <c r="AH334" s="198">
        <f t="shared" si="177"/>
        <v>0</v>
      </c>
      <c r="AJ334" s="200">
        <f t="shared" si="178"/>
        <v>0</v>
      </c>
    </row>
    <row r="335" ht="18" customHeight="1" spans="1:36">
      <c r="A335" s="103"/>
      <c r="B335" s="118">
        <v>2100201</v>
      </c>
      <c r="C335" s="118" t="s">
        <v>445</v>
      </c>
      <c r="D335" s="180">
        <f>E335+F335+W335</f>
        <v>173.7</v>
      </c>
      <c r="E335" s="180">
        <v>173.7</v>
      </c>
      <c r="F335" s="180">
        <f>G335+N335</f>
        <v>0</v>
      </c>
      <c r="G335" s="180">
        <f>H335+L335</f>
        <v>0</v>
      </c>
      <c r="H335" s="180">
        <f>SUM(I335:K335)</f>
        <v>0</v>
      </c>
      <c r="I335" s="180"/>
      <c r="J335" s="180"/>
      <c r="K335" s="180"/>
      <c r="L335" s="180"/>
      <c r="M335" s="183"/>
      <c r="N335" s="180">
        <f>SUM(O335:V335)</f>
        <v>0</v>
      </c>
      <c r="O335" s="180"/>
      <c r="P335" s="180"/>
      <c r="Q335" s="180"/>
      <c r="R335" s="180"/>
      <c r="S335" s="180"/>
      <c r="T335" s="180"/>
      <c r="U335" s="180"/>
      <c r="V335" s="180"/>
      <c r="W335" s="180"/>
      <c r="X335" s="189"/>
      <c r="Y335" s="189"/>
      <c r="Z335" s="200">
        <f t="shared" si="191"/>
        <v>0</v>
      </c>
      <c r="AA335" s="198">
        <f t="shared" si="176"/>
        <v>0</v>
      </c>
      <c r="AB335" s="199">
        <f t="shared" si="192"/>
        <v>0</v>
      </c>
      <c r="AC335" s="198">
        <f t="shared" si="193"/>
        <v>0</v>
      </c>
      <c r="AD335" s="198">
        <f t="shared" si="194"/>
        <v>0</v>
      </c>
      <c r="AG335" s="161">
        <f t="shared" si="195"/>
        <v>0</v>
      </c>
      <c r="AH335" s="198">
        <f t="shared" si="177"/>
        <v>0</v>
      </c>
      <c r="AJ335" s="200">
        <f t="shared" si="178"/>
        <v>0</v>
      </c>
    </row>
    <row r="336" ht="18" customHeight="1" spans="1:36">
      <c r="A336" s="103"/>
      <c r="B336" s="118">
        <v>2100202</v>
      </c>
      <c r="C336" s="118" t="s">
        <v>446</v>
      </c>
      <c r="D336" s="180">
        <f>E336+F336+W336</f>
        <v>86</v>
      </c>
      <c r="E336" s="180">
        <v>86</v>
      </c>
      <c r="F336" s="180">
        <f>G336+N336</f>
        <v>0</v>
      </c>
      <c r="G336" s="180">
        <f>H336+L336</f>
        <v>0</v>
      </c>
      <c r="H336" s="180">
        <f>SUM(I336:K336)</f>
        <v>0</v>
      </c>
      <c r="I336" s="180"/>
      <c r="J336" s="180"/>
      <c r="K336" s="180"/>
      <c r="L336" s="180"/>
      <c r="M336" s="183"/>
      <c r="N336" s="180">
        <f>SUM(O336:V336)</f>
        <v>0</v>
      </c>
      <c r="O336" s="180"/>
      <c r="P336" s="180"/>
      <c r="Q336" s="180"/>
      <c r="R336" s="180"/>
      <c r="S336" s="180"/>
      <c r="T336" s="180"/>
      <c r="U336" s="180"/>
      <c r="V336" s="180"/>
      <c r="W336" s="180"/>
      <c r="X336" s="189"/>
      <c r="Y336" s="189"/>
      <c r="Z336" s="200">
        <f t="shared" si="191"/>
        <v>0</v>
      </c>
      <c r="AA336" s="198">
        <f t="shared" si="176"/>
        <v>0</v>
      </c>
      <c r="AB336" s="199">
        <f t="shared" si="192"/>
        <v>0</v>
      </c>
      <c r="AC336" s="198">
        <f t="shared" si="193"/>
        <v>0</v>
      </c>
      <c r="AD336" s="198">
        <f t="shared" si="194"/>
        <v>0</v>
      </c>
      <c r="AG336" s="161">
        <f t="shared" si="195"/>
        <v>0</v>
      </c>
      <c r="AH336" s="198">
        <f t="shared" si="177"/>
        <v>0</v>
      </c>
      <c r="AJ336" s="200">
        <f t="shared" si="178"/>
        <v>0</v>
      </c>
    </row>
    <row r="337" ht="18" customHeight="1" spans="1:36">
      <c r="A337" s="103"/>
      <c r="B337" s="118">
        <v>2100205</v>
      </c>
      <c r="C337" s="118" t="s">
        <v>447</v>
      </c>
      <c r="D337" s="180">
        <f>E337+F337+W337</f>
        <v>29.8</v>
      </c>
      <c r="E337" s="180">
        <v>29.8</v>
      </c>
      <c r="F337" s="180">
        <f>G337+N337</f>
        <v>0</v>
      </c>
      <c r="G337" s="180">
        <f>H337+L337</f>
        <v>0</v>
      </c>
      <c r="H337" s="180">
        <f>SUM(I337:K337)</f>
        <v>0</v>
      </c>
      <c r="I337" s="180"/>
      <c r="J337" s="180"/>
      <c r="K337" s="180"/>
      <c r="L337" s="180"/>
      <c r="M337" s="183"/>
      <c r="N337" s="180">
        <f>SUM(O337:V337)</f>
        <v>0</v>
      </c>
      <c r="O337" s="180"/>
      <c r="P337" s="180"/>
      <c r="Q337" s="180"/>
      <c r="R337" s="180"/>
      <c r="S337" s="180"/>
      <c r="T337" s="180"/>
      <c r="U337" s="180"/>
      <c r="V337" s="180"/>
      <c r="W337" s="180"/>
      <c r="X337" s="189"/>
      <c r="Y337" s="189"/>
      <c r="Z337" s="200">
        <f t="shared" si="191"/>
        <v>0</v>
      </c>
      <c r="AA337" s="198">
        <f t="shared" si="176"/>
        <v>0</v>
      </c>
      <c r="AB337" s="199">
        <f t="shared" si="192"/>
        <v>0</v>
      </c>
      <c r="AC337" s="198">
        <f t="shared" si="193"/>
        <v>0</v>
      </c>
      <c r="AD337" s="198">
        <f t="shared" si="194"/>
        <v>0</v>
      </c>
      <c r="AG337" s="161">
        <f t="shared" si="195"/>
        <v>0</v>
      </c>
      <c r="AH337" s="198">
        <f t="shared" si="177"/>
        <v>0</v>
      </c>
      <c r="AJ337" s="200">
        <f t="shared" si="178"/>
        <v>0</v>
      </c>
    </row>
    <row r="338" ht="18" customHeight="1" spans="1:36">
      <c r="A338" s="103"/>
      <c r="B338" s="118">
        <v>2100211</v>
      </c>
      <c r="C338" s="118" t="s">
        <v>448</v>
      </c>
      <c r="D338" s="180">
        <f>E338+F338+W338</f>
        <v>2</v>
      </c>
      <c r="E338" s="180"/>
      <c r="F338" s="180">
        <f>G338+N338</f>
        <v>2</v>
      </c>
      <c r="G338" s="180">
        <f>H338+L338</f>
        <v>0</v>
      </c>
      <c r="H338" s="180">
        <f>SUM(I338:K338)</f>
        <v>0</v>
      </c>
      <c r="I338" s="180"/>
      <c r="J338" s="180"/>
      <c r="K338" s="180"/>
      <c r="L338" s="180"/>
      <c r="M338" s="204"/>
      <c r="N338" s="180">
        <v>2</v>
      </c>
      <c r="O338" s="180">
        <v>2</v>
      </c>
      <c r="P338" s="180"/>
      <c r="Q338" s="180"/>
      <c r="R338" s="180"/>
      <c r="S338" s="180"/>
      <c r="T338" s="180"/>
      <c r="U338" s="180"/>
      <c r="V338" s="180"/>
      <c r="W338" s="180"/>
      <c r="X338" s="189"/>
      <c r="Y338" s="189"/>
      <c r="Z338" s="200">
        <f t="shared" si="191"/>
        <v>0</v>
      </c>
      <c r="AA338" s="198">
        <f t="shared" si="176"/>
        <v>0</v>
      </c>
      <c r="AB338" s="199">
        <f t="shared" si="192"/>
        <v>0</v>
      </c>
      <c r="AC338" s="198">
        <f t="shared" si="193"/>
        <v>0</v>
      </c>
      <c r="AD338" s="198">
        <f t="shared" si="194"/>
        <v>0</v>
      </c>
      <c r="AG338" s="161">
        <f t="shared" si="195"/>
        <v>0</v>
      </c>
      <c r="AH338" s="198">
        <f t="shared" si="177"/>
        <v>0</v>
      </c>
      <c r="AJ338" s="200">
        <f t="shared" si="178"/>
        <v>0</v>
      </c>
    </row>
    <row r="339" ht="18" customHeight="1" spans="1:36">
      <c r="A339" s="103">
        <v>1</v>
      </c>
      <c r="B339" s="115">
        <v>2100300</v>
      </c>
      <c r="C339" s="115" t="s">
        <v>449</v>
      </c>
      <c r="D339" s="180">
        <f t="shared" ref="D339:V339" si="200">SUM(D340:D341)</f>
        <v>1949.3</v>
      </c>
      <c r="E339" s="180">
        <f t="shared" si="200"/>
        <v>1531.3</v>
      </c>
      <c r="F339" s="180">
        <f t="shared" si="200"/>
        <v>418</v>
      </c>
      <c r="G339" s="180">
        <f t="shared" si="200"/>
        <v>373</v>
      </c>
      <c r="H339" s="180">
        <f t="shared" si="200"/>
        <v>305</v>
      </c>
      <c r="I339" s="180">
        <f t="shared" si="200"/>
        <v>0</v>
      </c>
      <c r="J339" s="180">
        <f t="shared" si="200"/>
        <v>305</v>
      </c>
      <c r="K339" s="180">
        <f t="shared" si="200"/>
        <v>0</v>
      </c>
      <c r="L339" s="180">
        <f t="shared" si="200"/>
        <v>373</v>
      </c>
      <c r="M339" s="180">
        <f t="shared" si="200"/>
        <v>0</v>
      </c>
      <c r="N339" s="180">
        <f t="shared" si="200"/>
        <v>45</v>
      </c>
      <c r="O339" s="180">
        <f t="shared" si="200"/>
        <v>0</v>
      </c>
      <c r="P339" s="180">
        <f t="shared" si="200"/>
        <v>0</v>
      </c>
      <c r="Q339" s="180">
        <f t="shared" si="200"/>
        <v>0</v>
      </c>
      <c r="R339" s="180">
        <f t="shared" si="200"/>
        <v>0</v>
      </c>
      <c r="S339" s="180">
        <f t="shared" si="200"/>
        <v>0</v>
      </c>
      <c r="T339" s="180">
        <f t="shared" si="200"/>
        <v>0</v>
      </c>
      <c r="U339" s="180">
        <f t="shared" si="200"/>
        <v>0</v>
      </c>
      <c r="V339" s="180">
        <f t="shared" si="200"/>
        <v>0</v>
      </c>
      <c r="W339" s="180"/>
      <c r="X339" s="189"/>
      <c r="Y339" s="189"/>
      <c r="Z339" s="200">
        <f t="shared" si="191"/>
        <v>0</v>
      </c>
      <c r="AA339" s="198">
        <f t="shared" si="176"/>
        <v>0</v>
      </c>
      <c r="AB339" s="199">
        <f t="shared" si="192"/>
        <v>0</v>
      </c>
      <c r="AC339" s="198">
        <f t="shared" si="193"/>
        <v>0</v>
      </c>
      <c r="AD339" s="198">
        <f t="shared" si="194"/>
        <v>0</v>
      </c>
      <c r="AG339" s="161">
        <f t="shared" si="195"/>
        <v>0</v>
      </c>
      <c r="AH339" s="198">
        <f t="shared" si="177"/>
        <v>0</v>
      </c>
      <c r="AJ339" s="200">
        <f t="shared" si="178"/>
        <v>0</v>
      </c>
    </row>
    <row r="340" ht="18" customHeight="1" spans="1:36">
      <c r="A340" s="103"/>
      <c r="B340" s="118">
        <v>2100302</v>
      </c>
      <c r="C340" s="118" t="s">
        <v>450</v>
      </c>
      <c r="D340" s="180">
        <f>E340+F340+W340</f>
        <v>1531.3</v>
      </c>
      <c r="E340" s="180">
        <v>1531.3</v>
      </c>
      <c r="F340" s="180">
        <f>G340+N340</f>
        <v>0</v>
      </c>
      <c r="G340" s="180">
        <f>H340+L340</f>
        <v>0</v>
      </c>
      <c r="H340" s="180">
        <f>SUM(I340:K340)</f>
        <v>0</v>
      </c>
      <c r="I340" s="180"/>
      <c r="J340" s="180"/>
      <c r="K340" s="180"/>
      <c r="L340" s="180"/>
      <c r="M340" s="183"/>
      <c r="N340" s="180">
        <f>SUM(O340:V340)</f>
        <v>0</v>
      </c>
      <c r="O340" s="180"/>
      <c r="P340" s="180"/>
      <c r="Q340" s="180"/>
      <c r="R340" s="180"/>
      <c r="S340" s="180"/>
      <c r="T340" s="180"/>
      <c r="U340" s="180"/>
      <c r="V340" s="180"/>
      <c r="W340" s="180"/>
      <c r="X340" s="189"/>
      <c r="Y340" s="189"/>
      <c r="Z340" s="200">
        <f t="shared" si="191"/>
        <v>0</v>
      </c>
      <c r="AA340" s="198">
        <f t="shared" si="176"/>
        <v>0</v>
      </c>
      <c r="AB340" s="199">
        <f t="shared" si="192"/>
        <v>0</v>
      </c>
      <c r="AC340" s="198">
        <f t="shared" si="193"/>
        <v>0</v>
      </c>
      <c r="AD340" s="198">
        <f t="shared" si="194"/>
        <v>0</v>
      </c>
      <c r="AG340" s="161">
        <f t="shared" si="195"/>
        <v>0</v>
      </c>
      <c r="AH340" s="198">
        <f t="shared" si="177"/>
        <v>0</v>
      </c>
      <c r="AJ340" s="200">
        <f t="shared" si="178"/>
        <v>0</v>
      </c>
    </row>
    <row r="341" ht="18" customHeight="1" spans="1:36">
      <c r="A341" s="103"/>
      <c r="B341" s="118">
        <v>2100399</v>
      </c>
      <c r="C341" s="118" t="s">
        <v>451</v>
      </c>
      <c r="D341" s="180">
        <f>E341+F341+W341</f>
        <v>418</v>
      </c>
      <c r="E341" s="180"/>
      <c r="F341" s="180">
        <f>G341+N341</f>
        <v>418</v>
      </c>
      <c r="G341" s="180">
        <v>373</v>
      </c>
      <c r="H341" s="180">
        <f>SUM(I341:K341)</f>
        <v>305</v>
      </c>
      <c r="I341" s="180"/>
      <c r="J341" s="180">
        <v>305</v>
      </c>
      <c r="K341" s="180"/>
      <c r="L341" s="180">
        <v>373</v>
      </c>
      <c r="M341" s="209" t="s">
        <v>452</v>
      </c>
      <c r="N341" s="180">
        <v>45</v>
      </c>
      <c r="O341" s="180"/>
      <c r="P341" s="180"/>
      <c r="Q341" s="180"/>
      <c r="R341" s="180"/>
      <c r="S341" s="180"/>
      <c r="T341" s="180"/>
      <c r="U341" s="180"/>
      <c r="V341" s="180"/>
      <c r="W341" s="180"/>
      <c r="X341" s="189"/>
      <c r="Y341" s="189"/>
      <c r="Z341" s="200">
        <f t="shared" si="191"/>
        <v>0</v>
      </c>
      <c r="AA341" s="198">
        <f t="shared" si="176"/>
        <v>0</v>
      </c>
      <c r="AB341" s="199">
        <f t="shared" si="192"/>
        <v>0</v>
      </c>
      <c r="AC341" s="198">
        <f t="shared" si="193"/>
        <v>0</v>
      </c>
      <c r="AD341" s="198">
        <f t="shared" si="194"/>
        <v>0</v>
      </c>
      <c r="AG341" s="161">
        <f t="shared" si="195"/>
        <v>0</v>
      </c>
      <c r="AH341" s="198">
        <f t="shared" si="177"/>
        <v>0</v>
      </c>
      <c r="AJ341" s="200">
        <f t="shared" si="178"/>
        <v>0</v>
      </c>
    </row>
    <row r="342" ht="18" customHeight="1" spans="1:36">
      <c r="A342" s="103">
        <v>1</v>
      </c>
      <c r="B342" s="115">
        <v>2100400</v>
      </c>
      <c r="C342" s="115" t="s">
        <v>453</v>
      </c>
      <c r="D342" s="180">
        <f t="shared" ref="D342:V342" si="201">D343+SUM(D346:D350)</f>
        <v>5039.9</v>
      </c>
      <c r="E342" s="180">
        <f t="shared" si="201"/>
        <v>1171.2</v>
      </c>
      <c r="F342" s="180">
        <f t="shared" si="201"/>
        <v>3868.7</v>
      </c>
      <c r="G342" s="180">
        <f t="shared" si="201"/>
        <v>3680.2</v>
      </c>
      <c r="H342" s="180">
        <f t="shared" si="201"/>
        <v>0</v>
      </c>
      <c r="I342" s="180">
        <f t="shared" si="201"/>
        <v>0</v>
      </c>
      <c r="J342" s="180">
        <f t="shared" si="201"/>
        <v>0</v>
      </c>
      <c r="K342" s="180">
        <f t="shared" si="201"/>
        <v>0</v>
      </c>
      <c r="L342" s="180">
        <f t="shared" si="201"/>
        <v>0</v>
      </c>
      <c r="M342" s="180">
        <f t="shared" si="201"/>
        <v>0</v>
      </c>
      <c r="N342" s="180">
        <f t="shared" si="201"/>
        <v>188.5</v>
      </c>
      <c r="O342" s="180">
        <f t="shared" si="201"/>
        <v>50</v>
      </c>
      <c r="P342" s="180">
        <f t="shared" si="201"/>
        <v>0</v>
      </c>
      <c r="Q342" s="180">
        <f t="shared" si="201"/>
        <v>0</v>
      </c>
      <c r="R342" s="180">
        <f t="shared" si="201"/>
        <v>20</v>
      </c>
      <c r="S342" s="180">
        <f t="shared" si="201"/>
        <v>0</v>
      </c>
      <c r="T342" s="180">
        <f t="shared" si="201"/>
        <v>0</v>
      </c>
      <c r="U342" s="180">
        <f t="shared" si="201"/>
        <v>0</v>
      </c>
      <c r="V342" s="180">
        <f t="shared" si="201"/>
        <v>0</v>
      </c>
      <c r="W342" s="180"/>
      <c r="X342" s="189"/>
      <c r="Y342" s="189"/>
      <c r="Z342" s="200">
        <f t="shared" si="191"/>
        <v>0</v>
      </c>
      <c r="AA342" s="198">
        <f t="shared" si="176"/>
        <v>0</v>
      </c>
      <c r="AB342" s="199">
        <f t="shared" si="192"/>
        <v>0</v>
      </c>
      <c r="AC342" s="198">
        <f t="shared" si="193"/>
        <v>0</v>
      </c>
      <c r="AD342" s="198">
        <f t="shared" si="194"/>
        <v>0</v>
      </c>
      <c r="AG342" s="161">
        <f t="shared" si="195"/>
        <v>0</v>
      </c>
      <c r="AH342" s="198">
        <f t="shared" si="177"/>
        <v>0</v>
      </c>
      <c r="AJ342" s="200">
        <f t="shared" si="178"/>
        <v>0</v>
      </c>
    </row>
    <row r="343" ht="18" customHeight="1" spans="1:36">
      <c r="A343" s="103">
        <v>1</v>
      </c>
      <c r="B343" s="118">
        <v>2100401</v>
      </c>
      <c r="C343" s="118" t="s">
        <v>454</v>
      </c>
      <c r="D343" s="180">
        <f t="shared" ref="D343:V343" si="202">SUM(D344:D345)</f>
        <v>972</v>
      </c>
      <c r="E343" s="180">
        <f t="shared" si="202"/>
        <v>962</v>
      </c>
      <c r="F343" s="180">
        <f t="shared" si="202"/>
        <v>10</v>
      </c>
      <c r="G343" s="180">
        <f t="shared" si="202"/>
        <v>0</v>
      </c>
      <c r="H343" s="180">
        <f t="shared" si="202"/>
        <v>0</v>
      </c>
      <c r="I343" s="180">
        <f t="shared" si="202"/>
        <v>0</v>
      </c>
      <c r="J343" s="180">
        <f t="shared" si="202"/>
        <v>0</v>
      </c>
      <c r="K343" s="180">
        <f t="shared" si="202"/>
        <v>0</v>
      </c>
      <c r="L343" s="180">
        <f t="shared" si="202"/>
        <v>0</v>
      </c>
      <c r="M343" s="180">
        <f t="shared" si="202"/>
        <v>0</v>
      </c>
      <c r="N343" s="180">
        <f t="shared" si="202"/>
        <v>10</v>
      </c>
      <c r="O343" s="180">
        <f t="shared" si="202"/>
        <v>10</v>
      </c>
      <c r="P343" s="180">
        <f t="shared" si="202"/>
        <v>0</v>
      </c>
      <c r="Q343" s="180">
        <f t="shared" si="202"/>
        <v>0</v>
      </c>
      <c r="R343" s="180">
        <f t="shared" si="202"/>
        <v>0</v>
      </c>
      <c r="S343" s="180">
        <f t="shared" si="202"/>
        <v>0</v>
      </c>
      <c r="T343" s="180">
        <f t="shared" si="202"/>
        <v>0</v>
      </c>
      <c r="U343" s="180">
        <f t="shared" si="202"/>
        <v>0</v>
      </c>
      <c r="V343" s="180">
        <f t="shared" si="202"/>
        <v>0</v>
      </c>
      <c r="W343" s="180"/>
      <c r="X343" s="189"/>
      <c r="Y343" s="189"/>
      <c r="Z343" s="200">
        <f t="shared" si="191"/>
        <v>0</v>
      </c>
      <c r="AA343" s="198">
        <f t="shared" si="176"/>
        <v>0</v>
      </c>
      <c r="AB343" s="199">
        <f t="shared" si="192"/>
        <v>0</v>
      </c>
      <c r="AC343" s="198">
        <f t="shared" si="193"/>
        <v>0</v>
      </c>
      <c r="AD343" s="198">
        <f t="shared" si="194"/>
        <v>0</v>
      </c>
      <c r="AG343" s="161">
        <f t="shared" si="195"/>
        <v>0</v>
      </c>
      <c r="AH343" s="198">
        <f t="shared" si="177"/>
        <v>0</v>
      </c>
      <c r="AJ343" s="200">
        <f t="shared" si="178"/>
        <v>0</v>
      </c>
    </row>
    <row r="344" ht="18" customHeight="1" spans="1:36">
      <c r="A344" s="103"/>
      <c r="B344" s="118"/>
      <c r="C344" s="118" t="s">
        <v>455</v>
      </c>
      <c r="D344" s="180">
        <f>E344+F344+W344</f>
        <v>597.5</v>
      </c>
      <c r="E344" s="180">
        <v>587.5</v>
      </c>
      <c r="F344" s="180">
        <f t="shared" ref="F344:F352" si="203">G344+N344</f>
        <v>10</v>
      </c>
      <c r="G344" s="180"/>
      <c r="H344" s="180"/>
      <c r="I344" s="180"/>
      <c r="J344" s="180"/>
      <c r="K344" s="180"/>
      <c r="L344" s="180"/>
      <c r="M344" s="209"/>
      <c r="N344" s="180">
        <v>10</v>
      </c>
      <c r="O344" s="180">
        <v>10</v>
      </c>
      <c r="P344" s="180"/>
      <c r="Q344" s="180"/>
      <c r="R344" s="180"/>
      <c r="S344" s="180"/>
      <c r="T344" s="180"/>
      <c r="U344" s="180"/>
      <c r="V344" s="180"/>
      <c r="W344" s="180"/>
      <c r="X344" s="189"/>
      <c r="Y344" s="189"/>
      <c r="Z344" s="200">
        <f t="shared" si="191"/>
        <v>0</v>
      </c>
      <c r="AA344" s="198">
        <f t="shared" si="176"/>
        <v>0</v>
      </c>
      <c r="AB344" s="199">
        <f t="shared" si="192"/>
        <v>0</v>
      </c>
      <c r="AC344" s="198">
        <f t="shared" si="193"/>
        <v>0</v>
      </c>
      <c r="AD344" s="198">
        <f t="shared" si="194"/>
        <v>0</v>
      </c>
      <c r="AG344" s="161">
        <f t="shared" si="195"/>
        <v>0</v>
      </c>
      <c r="AH344" s="198">
        <f t="shared" si="177"/>
        <v>0</v>
      </c>
      <c r="AJ344" s="200">
        <f t="shared" si="178"/>
        <v>0</v>
      </c>
    </row>
    <row r="345" ht="18" customHeight="1" spans="1:36">
      <c r="A345" s="103"/>
      <c r="B345" s="118"/>
      <c r="C345" s="118" t="s">
        <v>456</v>
      </c>
      <c r="D345" s="180">
        <f t="shared" ref="D345:D352" si="204">E345+F345+W345</f>
        <v>374.5</v>
      </c>
      <c r="E345" s="180">
        <v>374.5</v>
      </c>
      <c r="F345" s="180">
        <f t="shared" si="203"/>
        <v>0</v>
      </c>
      <c r="G345" s="180"/>
      <c r="H345" s="180"/>
      <c r="I345" s="180"/>
      <c r="J345" s="180"/>
      <c r="K345" s="180"/>
      <c r="L345" s="180"/>
      <c r="M345" s="183"/>
      <c r="N345" s="180"/>
      <c r="O345" s="180"/>
      <c r="P345" s="180"/>
      <c r="Q345" s="180"/>
      <c r="R345" s="180"/>
      <c r="S345" s="180"/>
      <c r="T345" s="180"/>
      <c r="U345" s="180"/>
      <c r="V345" s="180"/>
      <c r="W345" s="180"/>
      <c r="X345" s="189"/>
      <c r="Y345" s="189"/>
      <c r="Z345" s="200">
        <f t="shared" si="191"/>
        <v>0</v>
      </c>
      <c r="AA345" s="198">
        <f t="shared" si="176"/>
        <v>0</v>
      </c>
      <c r="AB345" s="199">
        <f t="shared" si="192"/>
        <v>0</v>
      </c>
      <c r="AC345" s="198">
        <f t="shared" si="193"/>
        <v>0</v>
      </c>
      <c r="AD345" s="198">
        <f t="shared" si="194"/>
        <v>0</v>
      </c>
      <c r="AG345" s="161">
        <f t="shared" si="195"/>
        <v>0</v>
      </c>
      <c r="AH345" s="198">
        <f t="shared" si="177"/>
        <v>0</v>
      </c>
      <c r="AJ345" s="200">
        <f t="shared" si="178"/>
        <v>0</v>
      </c>
    </row>
    <row r="346" ht="18" customHeight="1" spans="1:36">
      <c r="A346" s="103"/>
      <c r="B346" s="118">
        <v>2100402</v>
      </c>
      <c r="C346" s="118" t="s">
        <v>457</v>
      </c>
      <c r="D346" s="180">
        <f t="shared" si="204"/>
        <v>130.4</v>
      </c>
      <c r="E346" s="180">
        <v>130.4</v>
      </c>
      <c r="F346" s="180">
        <f t="shared" si="203"/>
        <v>0</v>
      </c>
      <c r="G346" s="180"/>
      <c r="H346" s="180"/>
      <c r="I346" s="180"/>
      <c r="J346" s="180"/>
      <c r="K346" s="180"/>
      <c r="L346" s="180"/>
      <c r="M346" s="183"/>
      <c r="N346" s="180"/>
      <c r="O346" s="180"/>
      <c r="P346" s="180"/>
      <c r="Q346" s="180"/>
      <c r="R346" s="180">
        <v>20</v>
      </c>
      <c r="S346" s="180"/>
      <c r="T346" s="180"/>
      <c r="U346" s="180"/>
      <c r="V346" s="180"/>
      <c r="W346" s="180"/>
      <c r="X346" s="189"/>
      <c r="Y346" s="189"/>
      <c r="Z346" s="200">
        <f t="shared" si="191"/>
        <v>0</v>
      </c>
      <c r="AA346" s="198">
        <f t="shared" si="176"/>
        <v>0</v>
      </c>
      <c r="AB346" s="199">
        <f t="shared" si="192"/>
        <v>0</v>
      </c>
      <c r="AC346" s="198">
        <f t="shared" si="193"/>
        <v>0</v>
      </c>
      <c r="AD346" s="198">
        <f t="shared" si="194"/>
        <v>0</v>
      </c>
      <c r="AG346" s="161">
        <f t="shared" si="195"/>
        <v>0</v>
      </c>
      <c r="AH346" s="198">
        <f t="shared" si="177"/>
        <v>0</v>
      </c>
      <c r="AJ346" s="200">
        <f t="shared" si="178"/>
        <v>0</v>
      </c>
    </row>
    <row r="347" ht="18" customHeight="1" spans="1:36">
      <c r="A347" s="103"/>
      <c r="B347" s="118">
        <v>2100403</v>
      </c>
      <c r="C347" s="118" t="s">
        <v>458</v>
      </c>
      <c r="D347" s="180">
        <f t="shared" si="204"/>
        <v>78.8</v>
      </c>
      <c r="E347" s="180">
        <v>78.8</v>
      </c>
      <c r="F347" s="180">
        <f t="shared" si="203"/>
        <v>0</v>
      </c>
      <c r="G347" s="180"/>
      <c r="H347" s="180"/>
      <c r="I347" s="180"/>
      <c r="J347" s="180"/>
      <c r="K347" s="180"/>
      <c r="L347" s="180"/>
      <c r="M347" s="183"/>
      <c r="N347" s="180"/>
      <c r="O347" s="180"/>
      <c r="P347" s="180"/>
      <c r="Q347" s="180"/>
      <c r="R347" s="180"/>
      <c r="S347" s="180"/>
      <c r="T347" s="180"/>
      <c r="U347" s="180"/>
      <c r="V347" s="180"/>
      <c r="W347" s="180"/>
      <c r="X347" s="189"/>
      <c r="Y347" s="189"/>
      <c r="Z347" s="200">
        <f t="shared" si="191"/>
        <v>0</v>
      </c>
      <c r="AA347" s="198">
        <f t="shared" si="176"/>
        <v>0</v>
      </c>
      <c r="AB347" s="199">
        <f t="shared" si="192"/>
        <v>0</v>
      </c>
      <c r="AC347" s="198">
        <f t="shared" si="193"/>
        <v>0</v>
      </c>
      <c r="AD347" s="198">
        <f t="shared" si="194"/>
        <v>0</v>
      </c>
      <c r="AG347" s="161">
        <f t="shared" si="195"/>
        <v>0</v>
      </c>
      <c r="AH347" s="198">
        <f t="shared" si="177"/>
        <v>0</v>
      </c>
      <c r="AJ347" s="200">
        <f t="shared" si="178"/>
        <v>0</v>
      </c>
    </row>
    <row r="348" ht="18" customHeight="1" spans="1:36">
      <c r="A348" s="103"/>
      <c r="B348" s="118">
        <v>2100408</v>
      </c>
      <c r="C348" s="118" t="s">
        <v>459</v>
      </c>
      <c r="D348" s="180">
        <f t="shared" si="204"/>
        <v>2538</v>
      </c>
      <c r="E348" s="180"/>
      <c r="F348" s="180">
        <f t="shared" si="203"/>
        <v>2538</v>
      </c>
      <c r="G348" s="180">
        <v>2538</v>
      </c>
      <c r="H348" s="180"/>
      <c r="I348" s="180"/>
      <c r="J348" s="180"/>
      <c r="K348" s="180"/>
      <c r="L348" s="180"/>
      <c r="M348" s="209"/>
      <c r="N348" s="180"/>
      <c r="O348" s="180"/>
      <c r="P348" s="180"/>
      <c r="Q348" s="180"/>
      <c r="R348" s="180"/>
      <c r="S348" s="180"/>
      <c r="T348" s="180"/>
      <c r="U348" s="180"/>
      <c r="V348" s="180"/>
      <c r="W348" s="180"/>
      <c r="X348" s="189"/>
      <c r="Y348" s="189"/>
      <c r="Z348" s="200">
        <f t="shared" si="191"/>
        <v>0</v>
      </c>
      <c r="AA348" s="198">
        <f t="shared" si="176"/>
        <v>0</v>
      </c>
      <c r="AB348" s="199">
        <f t="shared" si="192"/>
        <v>0</v>
      </c>
      <c r="AC348" s="198">
        <f t="shared" si="193"/>
        <v>0</v>
      </c>
      <c r="AD348" s="198">
        <f t="shared" si="194"/>
        <v>0</v>
      </c>
      <c r="AG348" s="161">
        <f t="shared" si="195"/>
        <v>0</v>
      </c>
      <c r="AH348" s="198">
        <f t="shared" si="177"/>
        <v>0</v>
      </c>
      <c r="AJ348" s="200">
        <f t="shared" si="178"/>
        <v>0</v>
      </c>
    </row>
    <row r="349" ht="18" customHeight="1" spans="1:36">
      <c r="A349" s="103"/>
      <c r="B349" s="118">
        <v>2100409</v>
      </c>
      <c r="C349" s="118" t="s">
        <v>460</v>
      </c>
      <c r="D349" s="180">
        <f t="shared" si="204"/>
        <v>1192.2</v>
      </c>
      <c r="E349" s="180"/>
      <c r="F349" s="180">
        <f t="shared" si="203"/>
        <v>1192.2</v>
      </c>
      <c r="G349" s="180">
        <v>1142.2</v>
      </c>
      <c r="H349" s="180"/>
      <c r="I349" s="180"/>
      <c r="J349" s="180"/>
      <c r="K349" s="180"/>
      <c r="L349" s="180"/>
      <c r="M349" s="183"/>
      <c r="N349" s="180">
        <v>50</v>
      </c>
      <c r="O349" s="180">
        <v>40</v>
      </c>
      <c r="P349" s="180"/>
      <c r="Q349" s="180"/>
      <c r="R349" s="180"/>
      <c r="S349" s="180"/>
      <c r="T349" s="180"/>
      <c r="U349" s="180"/>
      <c r="V349" s="180"/>
      <c r="W349" s="180"/>
      <c r="X349" s="189"/>
      <c r="Y349" s="189"/>
      <c r="Z349" s="200">
        <f t="shared" si="191"/>
        <v>0</v>
      </c>
      <c r="AA349" s="198">
        <f t="shared" si="176"/>
        <v>0</v>
      </c>
      <c r="AB349" s="199">
        <f t="shared" si="192"/>
        <v>0</v>
      </c>
      <c r="AC349" s="198">
        <f t="shared" si="193"/>
        <v>0</v>
      </c>
      <c r="AD349" s="198">
        <f t="shared" si="194"/>
        <v>0</v>
      </c>
      <c r="AG349" s="161">
        <f t="shared" si="195"/>
        <v>0</v>
      </c>
      <c r="AH349" s="198">
        <f t="shared" si="177"/>
        <v>0</v>
      </c>
      <c r="AJ349" s="200">
        <f t="shared" si="178"/>
        <v>0</v>
      </c>
    </row>
    <row r="350" ht="18" customHeight="1" spans="1:36">
      <c r="A350" s="103"/>
      <c r="B350" s="118">
        <v>2100499</v>
      </c>
      <c r="C350" s="118" t="s">
        <v>461</v>
      </c>
      <c r="D350" s="180">
        <f t="shared" si="204"/>
        <v>128.5</v>
      </c>
      <c r="E350" s="180"/>
      <c r="F350" s="180">
        <f t="shared" si="203"/>
        <v>128.5</v>
      </c>
      <c r="G350" s="180">
        <f>H350+L350</f>
        <v>0</v>
      </c>
      <c r="H350" s="180">
        <f>SUM(I350:K350)</f>
        <v>0</v>
      </c>
      <c r="I350" s="180"/>
      <c r="J350" s="180"/>
      <c r="K350" s="180"/>
      <c r="L350" s="180"/>
      <c r="M350" s="183"/>
      <c r="N350" s="180">
        <v>128.5</v>
      </c>
      <c r="O350" s="180"/>
      <c r="P350" s="180"/>
      <c r="Q350" s="180"/>
      <c r="R350" s="180"/>
      <c r="S350" s="180"/>
      <c r="T350" s="180"/>
      <c r="U350" s="180"/>
      <c r="V350" s="180"/>
      <c r="W350" s="180"/>
      <c r="X350" s="189"/>
      <c r="Y350" s="189"/>
      <c r="Z350" s="200">
        <f t="shared" si="191"/>
        <v>0</v>
      </c>
      <c r="AA350" s="198">
        <f t="shared" si="176"/>
        <v>0</v>
      </c>
      <c r="AB350" s="199">
        <f t="shared" si="192"/>
        <v>0</v>
      </c>
      <c r="AC350" s="198">
        <f t="shared" si="193"/>
        <v>0</v>
      </c>
      <c r="AD350" s="198">
        <f t="shared" si="194"/>
        <v>0</v>
      </c>
      <c r="AG350" s="161">
        <f t="shared" si="195"/>
        <v>0</v>
      </c>
      <c r="AH350" s="198">
        <f t="shared" si="177"/>
        <v>0</v>
      </c>
      <c r="AJ350" s="200">
        <f t="shared" si="178"/>
        <v>0</v>
      </c>
    </row>
    <row r="351" ht="18" customHeight="1" spans="1:36">
      <c r="A351" s="103"/>
      <c r="B351" s="115">
        <v>2100600</v>
      </c>
      <c r="C351" s="115" t="s">
        <v>462</v>
      </c>
      <c r="D351" s="180">
        <f>D352</f>
        <v>2</v>
      </c>
      <c r="E351" s="180">
        <f t="shared" ref="E351:W351" si="205">E352</f>
        <v>0</v>
      </c>
      <c r="F351" s="180">
        <f t="shared" si="205"/>
        <v>2</v>
      </c>
      <c r="G351" s="180">
        <f t="shared" si="205"/>
        <v>2</v>
      </c>
      <c r="H351" s="180">
        <f t="shared" si="205"/>
        <v>0</v>
      </c>
      <c r="I351" s="180">
        <f t="shared" si="205"/>
        <v>0</v>
      </c>
      <c r="J351" s="180">
        <f t="shared" si="205"/>
        <v>0</v>
      </c>
      <c r="K351" s="180">
        <f t="shared" si="205"/>
        <v>0</v>
      </c>
      <c r="L351" s="180">
        <f t="shared" si="205"/>
        <v>0</v>
      </c>
      <c r="M351" s="180">
        <f t="shared" si="205"/>
        <v>0</v>
      </c>
      <c r="N351" s="180">
        <f t="shared" si="205"/>
        <v>0</v>
      </c>
      <c r="O351" s="180">
        <f t="shared" si="205"/>
        <v>0</v>
      </c>
      <c r="P351" s="180">
        <f t="shared" si="205"/>
        <v>0</v>
      </c>
      <c r="Q351" s="180">
        <f t="shared" si="205"/>
        <v>0</v>
      </c>
      <c r="R351" s="180">
        <f t="shared" si="205"/>
        <v>0</v>
      </c>
      <c r="S351" s="180">
        <f t="shared" si="205"/>
        <v>0</v>
      </c>
      <c r="T351" s="180">
        <f t="shared" si="205"/>
        <v>0</v>
      </c>
      <c r="U351" s="180">
        <f t="shared" si="205"/>
        <v>0</v>
      </c>
      <c r="V351" s="180">
        <f t="shared" si="205"/>
        <v>0</v>
      </c>
      <c r="W351" s="180">
        <f t="shared" si="205"/>
        <v>0</v>
      </c>
      <c r="X351" s="189"/>
      <c r="Y351" s="189"/>
      <c r="Z351" s="200"/>
      <c r="AA351" s="198"/>
      <c r="AB351" s="199"/>
      <c r="AC351" s="198"/>
      <c r="AD351" s="198"/>
      <c r="AG351" s="161"/>
      <c r="AH351" s="198"/>
      <c r="AJ351" s="200"/>
    </row>
    <row r="352" ht="18" customHeight="1" spans="1:36">
      <c r="A352" s="103"/>
      <c r="B352" s="118">
        <v>2100601</v>
      </c>
      <c r="C352" s="118" t="s">
        <v>463</v>
      </c>
      <c r="D352" s="180">
        <f t="shared" si="204"/>
        <v>2</v>
      </c>
      <c r="E352" s="180"/>
      <c r="F352" s="180">
        <f t="shared" si="203"/>
        <v>2</v>
      </c>
      <c r="G352" s="180">
        <v>2</v>
      </c>
      <c r="H352" s="180"/>
      <c r="I352" s="180"/>
      <c r="J352" s="180"/>
      <c r="K352" s="180"/>
      <c r="L352" s="180"/>
      <c r="M352" s="183"/>
      <c r="N352" s="180"/>
      <c r="O352" s="180"/>
      <c r="P352" s="180"/>
      <c r="Q352" s="180"/>
      <c r="R352" s="180"/>
      <c r="S352" s="180"/>
      <c r="T352" s="180"/>
      <c r="U352" s="180"/>
      <c r="V352" s="180"/>
      <c r="W352" s="180"/>
      <c r="X352" s="189"/>
      <c r="Y352" s="189"/>
      <c r="Z352" s="200"/>
      <c r="AA352" s="198"/>
      <c r="AB352" s="199"/>
      <c r="AC352" s="198"/>
      <c r="AD352" s="198"/>
      <c r="AG352" s="161"/>
      <c r="AH352" s="198"/>
      <c r="AJ352" s="200"/>
    </row>
    <row r="353" ht="18" customHeight="1" spans="1:36">
      <c r="A353" s="103">
        <v>1</v>
      </c>
      <c r="B353" s="115">
        <v>2100700</v>
      </c>
      <c r="C353" s="115" t="s">
        <v>464</v>
      </c>
      <c r="D353" s="180">
        <f t="shared" ref="D353:V353" si="206">SUM(D354:D356)</f>
        <v>2247</v>
      </c>
      <c r="E353" s="180">
        <f t="shared" si="206"/>
        <v>0</v>
      </c>
      <c r="F353" s="180">
        <f t="shared" si="206"/>
        <v>2247</v>
      </c>
      <c r="G353" s="180">
        <f t="shared" si="206"/>
        <v>819.8</v>
      </c>
      <c r="H353" s="180">
        <f t="shared" si="206"/>
        <v>0</v>
      </c>
      <c r="I353" s="180">
        <f t="shared" si="206"/>
        <v>0</v>
      </c>
      <c r="J353" s="180">
        <f t="shared" si="206"/>
        <v>0</v>
      </c>
      <c r="K353" s="180">
        <f t="shared" si="206"/>
        <v>0</v>
      </c>
      <c r="L353" s="180">
        <f t="shared" si="206"/>
        <v>0</v>
      </c>
      <c r="M353" s="180">
        <f t="shared" si="206"/>
        <v>0</v>
      </c>
      <c r="N353" s="180">
        <f t="shared" si="206"/>
        <v>1427.2</v>
      </c>
      <c r="O353" s="180">
        <f t="shared" si="206"/>
        <v>967</v>
      </c>
      <c r="P353" s="180">
        <f t="shared" si="206"/>
        <v>2350</v>
      </c>
      <c r="Q353" s="180">
        <f t="shared" si="206"/>
        <v>0</v>
      </c>
      <c r="R353" s="180">
        <f t="shared" si="206"/>
        <v>0</v>
      </c>
      <c r="S353" s="180">
        <f t="shared" si="206"/>
        <v>0</v>
      </c>
      <c r="T353" s="180">
        <f t="shared" si="206"/>
        <v>0</v>
      </c>
      <c r="U353" s="180">
        <f t="shared" si="206"/>
        <v>0</v>
      </c>
      <c r="V353" s="180">
        <f t="shared" si="206"/>
        <v>65</v>
      </c>
      <c r="W353" s="180"/>
      <c r="X353" s="189"/>
      <c r="Y353" s="189"/>
      <c r="Z353" s="200">
        <f t="shared" si="191"/>
        <v>0</v>
      </c>
      <c r="AA353" s="198">
        <f t="shared" ref="AA353:AA358" si="207">Z353/192555</f>
        <v>0</v>
      </c>
      <c r="AB353" s="199">
        <f t="shared" si="192"/>
        <v>0</v>
      </c>
      <c r="AC353" s="198">
        <f t="shared" si="193"/>
        <v>0</v>
      </c>
      <c r="AD353" s="198">
        <f t="shared" si="194"/>
        <v>0</v>
      </c>
      <c r="AG353" s="161">
        <f t="shared" si="195"/>
        <v>0</v>
      </c>
      <c r="AH353" s="198">
        <f t="shared" ref="AH353:AH358" si="208">AG353/129186</f>
        <v>0</v>
      </c>
      <c r="AJ353" s="200">
        <f t="shared" ref="AJ353:AJ421" si="209">D353-E353-G353-N353-W353</f>
        <v>0</v>
      </c>
    </row>
    <row r="354" ht="18" customHeight="1" spans="1:36">
      <c r="A354" s="103"/>
      <c r="B354" s="118">
        <v>2100716</v>
      </c>
      <c r="C354" s="118" t="s">
        <v>465</v>
      </c>
      <c r="D354" s="180">
        <f>E354+F354+W354</f>
        <v>737.2</v>
      </c>
      <c r="E354" s="180"/>
      <c r="F354" s="180">
        <f>G354+N354</f>
        <v>737.2</v>
      </c>
      <c r="G354" s="180"/>
      <c r="H354" s="180"/>
      <c r="I354" s="180"/>
      <c r="J354" s="180"/>
      <c r="K354" s="180"/>
      <c r="L354" s="180"/>
      <c r="M354" s="183"/>
      <c r="N354" s="180">
        <v>737.2</v>
      </c>
      <c r="O354" s="180">
        <v>288</v>
      </c>
      <c r="P354" s="180"/>
      <c r="Q354" s="180"/>
      <c r="R354" s="180"/>
      <c r="S354" s="180"/>
      <c r="T354" s="180"/>
      <c r="U354" s="180"/>
      <c r="V354" s="180"/>
      <c r="W354" s="180"/>
      <c r="X354" s="189"/>
      <c r="Y354" s="189"/>
      <c r="Z354" s="200">
        <f t="shared" si="191"/>
        <v>0</v>
      </c>
      <c r="AA354" s="198">
        <f t="shared" si="207"/>
        <v>0</v>
      </c>
      <c r="AB354" s="199">
        <f t="shared" si="192"/>
        <v>0</v>
      </c>
      <c r="AC354" s="198">
        <f t="shared" si="193"/>
        <v>0</v>
      </c>
      <c r="AD354" s="198">
        <f t="shared" si="194"/>
        <v>0</v>
      </c>
      <c r="AG354" s="161">
        <f t="shared" si="195"/>
        <v>0</v>
      </c>
      <c r="AH354" s="198">
        <f t="shared" si="208"/>
        <v>0</v>
      </c>
      <c r="AJ354" s="200">
        <f t="shared" si="209"/>
        <v>0</v>
      </c>
    </row>
    <row r="355" ht="18" customHeight="1" spans="1:36">
      <c r="A355" s="103"/>
      <c r="B355" s="118">
        <v>2100717</v>
      </c>
      <c r="C355" s="118" t="s">
        <v>466</v>
      </c>
      <c r="D355" s="180">
        <f>E355+F355+W355</f>
        <v>1309.8</v>
      </c>
      <c r="E355" s="180"/>
      <c r="F355" s="180">
        <f>G355+N355</f>
        <v>1309.8</v>
      </c>
      <c r="G355" s="180">
        <v>819.8</v>
      </c>
      <c r="H355" s="180"/>
      <c r="I355" s="180"/>
      <c r="J355" s="180"/>
      <c r="K355" s="180"/>
      <c r="L355" s="180"/>
      <c r="M355" s="183"/>
      <c r="N355" s="180">
        <v>490</v>
      </c>
      <c r="O355" s="180">
        <v>479</v>
      </c>
      <c r="P355" s="180"/>
      <c r="Q355" s="180"/>
      <c r="R355" s="180"/>
      <c r="S355" s="180"/>
      <c r="T355" s="180"/>
      <c r="U355" s="180"/>
      <c r="V355" s="180"/>
      <c r="W355" s="180"/>
      <c r="X355" s="189"/>
      <c r="Y355" s="189"/>
      <c r="Z355" s="200">
        <f t="shared" si="191"/>
        <v>0</v>
      </c>
      <c r="AA355" s="198">
        <f t="shared" si="207"/>
        <v>0</v>
      </c>
      <c r="AB355" s="199">
        <f t="shared" si="192"/>
        <v>0</v>
      </c>
      <c r="AC355" s="198">
        <f t="shared" si="193"/>
        <v>0</v>
      </c>
      <c r="AD355" s="198">
        <f t="shared" si="194"/>
        <v>0</v>
      </c>
      <c r="AG355" s="161">
        <f t="shared" si="195"/>
        <v>0</v>
      </c>
      <c r="AH355" s="198">
        <f t="shared" si="208"/>
        <v>0</v>
      </c>
      <c r="AJ355" s="200">
        <f t="shared" si="209"/>
        <v>0</v>
      </c>
    </row>
    <row r="356" ht="18" customHeight="1" spans="1:36">
      <c r="A356" s="103"/>
      <c r="B356" s="118">
        <v>2100799</v>
      </c>
      <c r="C356" s="118" t="s">
        <v>467</v>
      </c>
      <c r="D356" s="180">
        <f>E356+F356+W356</f>
        <v>200</v>
      </c>
      <c r="E356" s="180"/>
      <c r="F356" s="180">
        <f>G356+N356</f>
        <v>200</v>
      </c>
      <c r="G356" s="180"/>
      <c r="H356" s="180"/>
      <c r="I356" s="180"/>
      <c r="J356" s="180"/>
      <c r="K356" s="180"/>
      <c r="L356" s="180"/>
      <c r="M356" s="183"/>
      <c r="N356" s="180">
        <v>200</v>
      </c>
      <c r="O356" s="180">
        <v>200</v>
      </c>
      <c r="P356" s="180">
        <v>2350</v>
      </c>
      <c r="Q356" s="180"/>
      <c r="R356" s="180"/>
      <c r="S356" s="180"/>
      <c r="T356" s="180"/>
      <c r="U356" s="180"/>
      <c r="V356" s="180">
        <v>65</v>
      </c>
      <c r="W356" s="180"/>
      <c r="X356" s="189"/>
      <c r="Y356" s="189"/>
      <c r="Z356" s="200">
        <f t="shared" si="191"/>
        <v>0</v>
      </c>
      <c r="AA356" s="198">
        <f t="shared" si="207"/>
        <v>0</v>
      </c>
      <c r="AB356" s="199">
        <f t="shared" si="192"/>
        <v>0</v>
      </c>
      <c r="AC356" s="198">
        <f t="shared" si="193"/>
        <v>0</v>
      </c>
      <c r="AD356" s="198">
        <f t="shared" si="194"/>
        <v>0</v>
      </c>
      <c r="AG356" s="161">
        <f t="shared" si="195"/>
        <v>0</v>
      </c>
      <c r="AH356" s="198">
        <f t="shared" si="208"/>
        <v>0</v>
      </c>
      <c r="AJ356" s="200">
        <f t="shared" si="209"/>
        <v>0</v>
      </c>
    </row>
    <row r="357" ht="18" customHeight="1" spans="1:36">
      <c r="A357" s="103">
        <v>1</v>
      </c>
      <c r="B357" s="115">
        <v>2101000</v>
      </c>
      <c r="C357" s="115" t="s">
        <v>468</v>
      </c>
      <c r="D357" s="180">
        <f t="shared" ref="D357:V357" si="210">SUM(D358:D362)</f>
        <v>62</v>
      </c>
      <c r="E357" s="180">
        <f t="shared" si="210"/>
        <v>0</v>
      </c>
      <c r="F357" s="180">
        <f t="shared" si="210"/>
        <v>62</v>
      </c>
      <c r="G357" s="180">
        <f t="shared" si="210"/>
        <v>0</v>
      </c>
      <c r="H357" s="180">
        <f t="shared" si="210"/>
        <v>0</v>
      </c>
      <c r="I357" s="180">
        <f t="shared" si="210"/>
        <v>0</v>
      </c>
      <c r="J357" s="180">
        <f t="shared" si="210"/>
        <v>0</v>
      </c>
      <c r="K357" s="180">
        <f t="shared" si="210"/>
        <v>0</v>
      </c>
      <c r="L357" s="180">
        <f t="shared" si="210"/>
        <v>0</v>
      </c>
      <c r="M357" s="180">
        <f t="shared" si="210"/>
        <v>0</v>
      </c>
      <c r="N357" s="180">
        <f t="shared" si="210"/>
        <v>62</v>
      </c>
      <c r="O357" s="180">
        <f t="shared" si="210"/>
        <v>100</v>
      </c>
      <c r="P357" s="180">
        <f t="shared" si="210"/>
        <v>0</v>
      </c>
      <c r="Q357" s="180">
        <f t="shared" si="210"/>
        <v>0</v>
      </c>
      <c r="R357" s="180">
        <f t="shared" si="210"/>
        <v>70</v>
      </c>
      <c r="S357" s="180">
        <f t="shared" si="210"/>
        <v>0</v>
      </c>
      <c r="T357" s="180">
        <f t="shared" si="210"/>
        <v>0</v>
      </c>
      <c r="U357" s="180">
        <f t="shared" si="210"/>
        <v>0</v>
      </c>
      <c r="V357" s="180">
        <f t="shared" si="210"/>
        <v>40</v>
      </c>
      <c r="W357" s="180"/>
      <c r="X357" s="189"/>
      <c r="Y357" s="189"/>
      <c r="Z357" s="200">
        <f t="shared" si="191"/>
        <v>0</v>
      </c>
      <c r="AA357" s="198">
        <f t="shared" si="207"/>
        <v>0</v>
      </c>
      <c r="AB357" s="199">
        <f t="shared" si="192"/>
        <v>0</v>
      </c>
      <c r="AC357" s="198">
        <f t="shared" si="193"/>
        <v>0</v>
      </c>
      <c r="AD357" s="198">
        <f t="shared" si="194"/>
        <v>0</v>
      </c>
      <c r="AG357" s="161">
        <f t="shared" si="195"/>
        <v>0</v>
      </c>
      <c r="AH357" s="198">
        <f t="shared" si="208"/>
        <v>0</v>
      </c>
      <c r="AJ357" s="200">
        <f t="shared" si="209"/>
        <v>0</v>
      </c>
    </row>
    <row r="358" ht="18" customHeight="1" spans="1:36">
      <c r="A358" s="103"/>
      <c r="B358" s="118">
        <v>2101001</v>
      </c>
      <c r="C358" s="118" t="s">
        <v>469</v>
      </c>
      <c r="D358" s="180">
        <f>E358+F358+W358</f>
        <v>0</v>
      </c>
      <c r="E358" s="180"/>
      <c r="F358" s="180">
        <f t="shared" ref="F358:F369" si="211">G358+N358</f>
        <v>0</v>
      </c>
      <c r="G358" s="180">
        <f>H358+L358</f>
        <v>0</v>
      </c>
      <c r="H358" s="180">
        <f t="shared" ref="H358:H369" si="212">SUM(I358:K358)</f>
        <v>0</v>
      </c>
      <c r="I358" s="180"/>
      <c r="J358" s="180"/>
      <c r="K358" s="180"/>
      <c r="L358" s="180"/>
      <c r="M358" s="183"/>
      <c r="N358" s="180">
        <f>SUM(O358:V358)</f>
        <v>0</v>
      </c>
      <c r="O358" s="180"/>
      <c r="P358" s="180"/>
      <c r="Q358" s="180"/>
      <c r="R358" s="180"/>
      <c r="S358" s="180"/>
      <c r="T358" s="180"/>
      <c r="U358" s="180"/>
      <c r="V358" s="180"/>
      <c r="W358" s="180"/>
      <c r="X358" s="189"/>
      <c r="Y358" s="189"/>
      <c r="Z358" s="200">
        <f t="shared" si="191"/>
        <v>0</v>
      </c>
      <c r="AA358" s="198">
        <f t="shared" si="207"/>
        <v>0</v>
      </c>
      <c r="AB358" s="199">
        <f t="shared" si="192"/>
        <v>0</v>
      </c>
      <c r="AC358" s="198">
        <f t="shared" si="193"/>
        <v>0</v>
      </c>
      <c r="AD358" s="198">
        <f t="shared" si="194"/>
        <v>0</v>
      </c>
      <c r="AG358" s="161">
        <f t="shared" si="195"/>
        <v>0</v>
      </c>
      <c r="AH358" s="198">
        <f t="shared" si="208"/>
        <v>0</v>
      </c>
      <c r="AJ358" s="200">
        <f t="shared" si="209"/>
        <v>0</v>
      </c>
    </row>
    <row r="359" ht="18" customHeight="1" spans="1:36">
      <c r="A359" s="103"/>
      <c r="B359" s="118">
        <v>2101002</v>
      </c>
      <c r="C359" s="118" t="s">
        <v>470</v>
      </c>
      <c r="D359" s="180">
        <f t="shared" ref="D359:D369" si="213">E359+F359+W359</f>
        <v>0</v>
      </c>
      <c r="E359" s="180"/>
      <c r="F359" s="180">
        <f t="shared" si="211"/>
        <v>0</v>
      </c>
      <c r="G359" s="180">
        <f>H359+L359</f>
        <v>0</v>
      </c>
      <c r="H359" s="180">
        <f t="shared" si="212"/>
        <v>0</v>
      </c>
      <c r="I359" s="180"/>
      <c r="J359" s="180"/>
      <c r="K359" s="180"/>
      <c r="L359" s="180"/>
      <c r="M359" s="183"/>
      <c r="N359" s="180"/>
      <c r="O359" s="180">
        <v>80</v>
      </c>
      <c r="P359" s="180"/>
      <c r="Q359" s="180"/>
      <c r="R359" s="180"/>
      <c r="S359" s="180"/>
      <c r="T359" s="180"/>
      <c r="U359" s="180"/>
      <c r="V359" s="180"/>
      <c r="W359" s="180"/>
      <c r="X359" s="189"/>
      <c r="Y359" s="189"/>
      <c r="Z359" s="200"/>
      <c r="AA359" s="198"/>
      <c r="AB359" s="199"/>
      <c r="AC359" s="198"/>
      <c r="AD359" s="198"/>
      <c r="AG359" s="161"/>
      <c r="AH359" s="198"/>
      <c r="AJ359" s="200">
        <f t="shared" si="209"/>
        <v>0</v>
      </c>
    </row>
    <row r="360" ht="18" customHeight="1" spans="1:36">
      <c r="A360" s="103"/>
      <c r="B360" s="118">
        <v>2101012</v>
      </c>
      <c r="C360" s="118" t="s">
        <v>471</v>
      </c>
      <c r="D360" s="180">
        <f t="shared" si="213"/>
        <v>0</v>
      </c>
      <c r="E360" s="180"/>
      <c r="F360" s="180">
        <f t="shared" si="211"/>
        <v>0</v>
      </c>
      <c r="G360" s="180">
        <f>H360+L360</f>
        <v>0</v>
      </c>
      <c r="H360" s="180">
        <f t="shared" si="212"/>
        <v>0</v>
      </c>
      <c r="I360" s="180"/>
      <c r="J360" s="180"/>
      <c r="K360" s="180"/>
      <c r="L360" s="180"/>
      <c r="M360" s="183" t="s">
        <v>472</v>
      </c>
      <c r="N360" s="180"/>
      <c r="O360" s="180">
        <v>10</v>
      </c>
      <c r="P360" s="180"/>
      <c r="Q360" s="180"/>
      <c r="R360" s="180"/>
      <c r="S360" s="180"/>
      <c r="T360" s="180"/>
      <c r="U360" s="180"/>
      <c r="V360" s="180"/>
      <c r="W360" s="180"/>
      <c r="X360" s="189"/>
      <c r="Y360" s="189"/>
      <c r="Z360" s="200"/>
      <c r="AA360" s="198"/>
      <c r="AB360" s="199"/>
      <c r="AC360" s="198"/>
      <c r="AD360" s="198"/>
      <c r="AG360" s="161"/>
      <c r="AH360" s="198"/>
      <c r="AJ360" s="200">
        <f t="shared" si="209"/>
        <v>0</v>
      </c>
    </row>
    <row r="361" ht="18" customHeight="1" spans="1:36">
      <c r="A361" s="103"/>
      <c r="B361" s="118">
        <v>2101016</v>
      </c>
      <c r="C361" s="118" t="s">
        <v>473</v>
      </c>
      <c r="D361" s="180">
        <f t="shared" si="213"/>
        <v>0</v>
      </c>
      <c r="E361" s="180"/>
      <c r="F361" s="180">
        <f t="shared" si="211"/>
        <v>0</v>
      </c>
      <c r="G361" s="180">
        <f>H361+L361</f>
        <v>0</v>
      </c>
      <c r="H361" s="180">
        <f t="shared" si="212"/>
        <v>0</v>
      </c>
      <c r="I361" s="180"/>
      <c r="J361" s="180"/>
      <c r="K361" s="180"/>
      <c r="L361" s="180"/>
      <c r="M361" s="183"/>
      <c r="N361" s="180"/>
      <c r="O361" s="180">
        <v>10</v>
      </c>
      <c r="P361" s="180"/>
      <c r="Q361" s="180"/>
      <c r="R361" s="180"/>
      <c r="S361" s="180"/>
      <c r="T361" s="180"/>
      <c r="U361" s="180"/>
      <c r="V361" s="180"/>
      <c r="W361" s="180"/>
      <c r="X361" s="189"/>
      <c r="Y361" s="189"/>
      <c r="Z361" s="200">
        <f>IF(AG361&gt;0,E361+N361,0)</f>
        <v>0</v>
      </c>
      <c r="AA361" s="198">
        <f t="shared" ref="AA361:AA434" si="214">Z361/192555</f>
        <v>0</v>
      </c>
      <c r="AB361" s="199">
        <f t="shared" ref="AB361:AB381" si="215">Z361-AG361</f>
        <v>0</v>
      </c>
      <c r="AC361" s="198">
        <f t="shared" ref="AC361:AC381" si="216">IF(AG361=0,0,IF(AB361&lt;0,"负增长",AB361/AG361))</f>
        <v>0</v>
      </c>
      <c r="AD361" s="198">
        <f t="shared" ref="AD361:AD381" si="217">AA361-AH361</f>
        <v>0</v>
      </c>
      <c r="AG361" s="161">
        <f t="shared" ref="AG361:AG381" si="218">AE361+AF361</f>
        <v>0</v>
      </c>
      <c r="AH361" s="198">
        <f t="shared" ref="AH361:AH434" si="219">AG361/129186</f>
        <v>0</v>
      </c>
      <c r="AJ361" s="200">
        <f t="shared" si="209"/>
        <v>0</v>
      </c>
    </row>
    <row r="362" ht="18" customHeight="1" spans="1:36">
      <c r="A362" s="103"/>
      <c r="B362" s="118">
        <v>2101099</v>
      </c>
      <c r="C362" s="119" t="s">
        <v>474</v>
      </c>
      <c r="D362" s="180">
        <f t="shared" si="213"/>
        <v>62</v>
      </c>
      <c r="E362" s="180"/>
      <c r="F362" s="180">
        <f t="shared" si="211"/>
        <v>62</v>
      </c>
      <c r="G362" s="180">
        <f>H362+L362</f>
        <v>0</v>
      </c>
      <c r="H362" s="180">
        <f t="shared" si="212"/>
        <v>0</v>
      </c>
      <c r="I362" s="180"/>
      <c r="J362" s="180"/>
      <c r="K362" s="180"/>
      <c r="L362" s="180"/>
      <c r="M362" s="183" t="s">
        <v>475</v>
      </c>
      <c r="N362" s="180">
        <v>62</v>
      </c>
      <c r="O362" s="180"/>
      <c r="P362" s="180"/>
      <c r="Q362" s="180"/>
      <c r="R362" s="180">
        <v>70</v>
      </c>
      <c r="S362" s="180"/>
      <c r="T362" s="180"/>
      <c r="U362" s="180"/>
      <c r="V362" s="180">
        <v>40</v>
      </c>
      <c r="W362" s="180"/>
      <c r="X362" s="189"/>
      <c r="Y362" s="189"/>
      <c r="Z362" s="200">
        <f>IF(AG362&gt;0,E362+N362,0)</f>
        <v>0</v>
      </c>
      <c r="AA362" s="198">
        <f t="shared" si="214"/>
        <v>0</v>
      </c>
      <c r="AB362" s="199">
        <f t="shared" si="215"/>
        <v>0</v>
      </c>
      <c r="AC362" s="198">
        <f t="shared" si="216"/>
        <v>0</v>
      </c>
      <c r="AD362" s="198">
        <f t="shared" si="217"/>
        <v>0</v>
      </c>
      <c r="AG362" s="161">
        <f t="shared" si="218"/>
        <v>0</v>
      </c>
      <c r="AH362" s="198">
        <f t="shared" si="219"/>
        <v>0</v>
      </c>
      <c r="AJ362" s="200">
        <f t="shared" si="209"/>
        <v>0</v>
      </c>
    </row>
    <row r="363" ht="18" customHeight="1" spans="1:36">
      <c r="A363" s="103"/>
      <c r="B363" s="115">
        <v>2101200</v>
      </c>
      <c r="C363" s="115" t="s">
        <v>476</v>
      </c>
      <c r="D363" s="180">
        <f>D364+D366+D365</f>
        <v>11136</v>
      </c>
      <c r="E363" s="180">
        <f t="shared" ref="E363:W363" si="220">E364+E366+E365</f>
        <v>0</v>
      </c>
      <c r="F363" s="180">
        <f t="shared" si="220"/>
        <v>11136</v>
      </c>
      <c r="G363" s="180">
        <f t="shared" si="220"/>
        <v>2633</v>
      </c>
      <c r="H363" s="180">
        <f t="shared" si="220"/>
        <v>0</v>
      </c>
      <c r="I363" s="180">
        <f t="shared" si="220"/>
        <v>0</v>
      </c>
      <c r="J363" s="180">
        <f t="shared" si="220"/>
        <v>0</v>
      </c>
      <c r="K363" s="180">
        <f t="shared" si="220"/>
        <v>0</v>
      </c>
      <c r="L363" s="180">
        <f t="shared" si="220"/>
        <v>0</v>
      </c>
      <c r="M363" s="180">
        <f t="shared" si="220"/>
        <v>0</v>
      </c>
      <c r="N363" s="180">
        <f t="shared" si="220"/>
        <v>8503</v>
      </c>
      <c r="O363" s="180">
        <f t="shared" si="220"/>
        <v>0</v>
      </c>
      <c r="P363" s="180">
        <f t="shared" si="220"/>
        <v>0</v>
      </c>
      <c r="Q363" s="180">
        <f t="shared" si="220"/>
        <v>0</v>
      </c>
      <c r="R363" s="180">
        <f t="shared" si="220"/>
        <v>0</v>
      </c>
      <c r="S363" s="180">
        <f t="shared" si="220"/>
        <v>0</v>
      </c>
      <c r="T363" s="180">
        <f t="shared" si="220"/>
        <v>0</v>
      </c>
      <c r="U363" s="180">
        <f t="shared" si="220"/>
        <v>0</v>
      </c>
      <c r="V363" s="180">
        <f t="shared" si="220"/>
        <v>0</v>
      </c>
      <c r="W363" s="180">
        <f t="shared" si="220"/>
        <v>0</v>
      </c>
      <c r="X363" s="189"/>
      <c r="Y363" s="189"/>
      <c r="Z363" s="200"/>
      <c r="AA363" s="198"/>
      <c r="AB363" s="199"/>
      <c r="AC363" s="198"/>
      <c r="AD363" s="198"/>
      <c r="AG363" s="161"/>
      <c r="AH363" s="198"/>
      <c r="AJ363" s="200"/>
    </row>
    <row r="364" ht="18" customHeight="1" spans="1:36">
      <c r="A364" s="103"/>
      <c r="B364" s="118">
        <v>2101201</v>
      </c>
      <c r="C364" s="144" t="s">
        <v>477</v>
      </c>
      <c r="D364" s="180">
        <f>E364+F364+W364</f>
        <v>4831</v>
      </c>
      <c r="E364" s="180"/>
      <c r="F364" s="180">
        <f>G364+N364</f>
        <v>4831</v>
      </c>
      <c r="G364" s="180"/>
      <c r="H364" s="180"/>
      <c r="I364" s="180"/>
      <c r="J364" s="180"/>
      <c r="K364" s="180"/>
      <c r="L364" s="180"/>
      <c r="M364" s="183"/>
      <c r="N364" s="180">
        <v>4831</v>
      </c>
      <c r="O364" s="180"/>
      <c r="P364" s="180"/>
      <c r="Q364" s="180"/>
      <c r="R364" s="180"/>
      <c r="S364" s="180"/>
      <c r="T364" s="180"/>
      <c r="U364" s="180"/>
      <c r="V364" s="180"/>
      <c r="W364" s="180"/>
      <c r="X364" s="189"/>
      <c r="Y364" s="189"/>
      <c r="Z364" s="200"/>
      <c r="AA364" s="198"/>
      <c r="AB364" s="199"/>
      <c r="AC364" s="198"/>
      <c r="AD364" s="198"/>
      <c r="AG364" s="161"/>
      <c r="AH364" s="198"/>
      <c r="AJ364" s="200"/>
    </row>
    <row r="365" ht="18" customHeight="1" spans="1:36">
      <c r="A365" s="103"/>
      <c r="B365" s="118">
        <v>2101202</v>
      </c>
      <c r="C365" s="144" t="s">
        <v>478</v>
      </c>
      <c r="D365" s="180">
        <f>E365+F365+W365</f>
        <v>2633</v>
      </c>
      <c r="E365" s="180"/>
      <c r="F365" s="180">
        <f>G365+N365</f>
        <v>2633</v>
      </c>
      <c r="G365" s="180">
        <v>2633</v>
      </c>
      <c r="H365" s="180"/>
      <c r="I365" s="180"/>
      <c r="J365" s="180"/>
      <c r="K365" s="180"/>
      <c r="L365" s="180"/>
      <c r="M365" s="183"/>
      <c r="N365" s="180"/>
      <c r="O365" s="180"/>
      <c r="P365" s="180"/>
      <c r="Q365" s="180"/>
      <c r="R365" s="180"/>
      <c r="S365" s="180"/>
      <c r="T365" s="180"/>
      <c r="U365" s="180"/>
      <c r="V365" s="180"/>
      <c r="W365" s="180"/>
      <c r="X365" s="189"/>
      <c r="Y365" s="189"/>
      <c r="Z365" s="200"/>
      <c r="AA365" s="198"/>
      <c r="AB365" s="199"/>
      <c r="AC365" s="198"/>
      <c r="AD365" s="198"/>
      <c r="AG365" s="161"/>
      <c r="AH365" s="198"/>
      <c r="AJ365" s="200"/>
    </row>
    <row r="366" ht="18" customHeight="1" spans="1:36">
      <c r="A366" s="103"/>
      <c r="B366" s="118">
        <v>2101203</v>
      </c>
      <c r="C366" s="144" t="s">
        <v>479</v>
      </c>
      <c r="D366" s="180">
        <f>E366+F366+W366</f>
        <v>3672</v>
      </c>
      <c r="E366" s="180"/>
      <c r="F366" s="180">
        <f>G366+N366</f>
        <v>3672</v>
      </c>
      <c r="G366" s="180"/>
      <c r="H366" s="180"/>
      <c r="I366" s="180"/>
      <c r="J366" s="180"/>
      <c r="K366" s="180"/>
      <c r="L366" s="180"/>
      <c r="M366" s="183"/>
      <c r="N366" s="202">
        <v>3672</v>
      </c>
      <c r="O366" s="180"/>
      <c r="P366" s="180"/>
      <c r="Q366" s="180"/>
      <c r="R366" s="180"/>
      <c r="S366" s="180"/>
      <c r="T366" s="180"/>
      <c r="U366" s="180"/>
      <c r="V366" s="180"/>
      <c r="W366" s="180"/>
      <c r="X366" s="189"/>
      <c r="Y366" s="189"/>
      <c r="Z366" s="200"/>
      <c r="AA366" s="198"/>
      <c r="AB366" s="199"/>
      <c r="AC366" s="198"/>
      <c r="AD366" s="198"/>
      <c r="AG366" s="161"/>
      <c r="AH366" s="198"/>
      <c r="AJ366" s="200"/>
    </row>
    <row r="367" ht="18" customHeight="1" spans="1:36">
      <c r="A367" s="103"/>
      <c r="B367" s="115">
        <v>2101301</v>
      </c>
      <c r="C367" s="115" t="s">
        <v>480</v>
      </c>
      <c r="D367" s="180">
        <f t="shared" si="213"/>
        <v>425</v>
      </c>
      <c r="E367" s="180"/>
      <c r="F367" s="180">
        <f t="shared" si="211"/>
        <v>425</v>
      </c>
      <c r="G367" s="180">
        <v>425</v>
      </c>
      <c r="H367" s="180">
        <f t="shared" si="212"/>
        <v>60</v>
      </c>
      <c r="I367" s="180">
        <v>60</v>
      </c>
      <c r="J367" s="180"/>
      <c r="K367" s="180"/>
      <c r="L367" s="180">
        <v>365</v>
      </c>
      <c r="M367" s="183"/>
      <c r="N367" s="180"/>
      <c r="O367" s="180"/>
      <c r="P367" s="180"/>
      <c r="Q367" s="180"/>
      <c r="R367" s="180"/>
      <c r="S367" s="180"/>
      <c r="T367" s="180"/>
      <c r="U367" s="180"/>
      <c r="V367" s="180"/>
      <c r="W367" s="180"/>
      <c r="X367" s="189"/>
      <c r="Y367" s="189"/>
      <c r="Z367" s="200"/>
      <c r="AA367" s="198"/>
      <c r="AB367" s="199"/>
      <c r="AC367" s="198"/>
      <c r="AD367" s="198"/>
      <c r="AG367" s="161"/>
      <c r="AH367" s="198"/>
      <c r="AJ367" s="200">
        <f t="shared" si="209"/>
        <v>0</v>
      </c>
    </row>
    <row r="368" ht="18" customHeight="1" spans="1:36">
      <c r="A368" s="103"/>
      <c r="B368" s="115">
        <v>2101401</v>
      </c>
      <c r="C368" s="115" t="s">
        <v>481</v>
      </c>
      <c r="D368" s="180">
        <f t="shared" si="213"/>
        <v>160</v>
      </c>
      <c r="E368" s="180"/>
      <c r="F368" s="180">
        <f t="shared" si="211"/>
        <v>160</v>
      </c>
      <c r="G368" s="180">
        <v>160</v>
      </c>
      <c r="H368" s="180">
        <f t="shared" si="212"/>
        <v>0</v>
      </c>
      <c r="I368" s="180"/>
      <c r="J368" s="180"/>
      <c r="K368" s="180"/>
      <c r="L368" s="180">
        <v>160</v>
      </c>
      <c r="M368" s="183"/>
      <c r="N368" s="180"/>
      <c r="O368" s="180"/>
      <c r="P368" s="180"/>
      <c r="Q368" s="180"/>
      <c r="R368" s="180"/>
      <c r="S368" s="180"/>
      <c r="T368" s="180"/>
      <c r="U368" s="180"/>
      <c r="V368" s="180"/>
      <c r="W368" s="180"/>
      <c r="X368" s="189"/>
      <c r="Y368" s="189"/>
      <c r="Z368" s="200"/>
      <c r="AA368" s="198"/>
      <c r="AB368" s="199"/>
      <c r="AC368" s="198"/>
      <c r="AD368" s="198"/>
      <c r="AG368" s="161"/>
      <c r="AH368" s="198"/>
      <c r="AJ368" s="200">
        <f t="shared" si="209"/>
        <v>0</v>
      </c>
    </row>
    <row r="369" ht="18" customHeight="1" spans="1:36">
      <c r="A369" s="103"/>
      <c r="B369" s="115">
        <v>2109900</v>
      </c>
      <c r="C369" s="115" t="s">
        <v>96</v>
      </c>
      <c r="D369" s="180">
        <f t="shared" si="213"/>
        <v>0</v>
      </c>
      <c r="E369" s="180"/>
      <c r="F369" s="180">
        <f t="shared" si="211"/>
        <v>0</v>
      </c>
      <c r="G369" s="180">
        <f>H369+L369</f>
        <v>0</v>
      </c>
      <c r="H369" s="180">
        <f t="shared" si="212"/>
        <v>0</v>
      </c>
      <c r="I369" s="180"/>
      <c r="J369" s="180"/>
      <c r="K369" s="180"/>
      <c r="L369" s="180"/>
      <c r="M369" s="183"/>
      <c r="N369" s="180"/>
      <c r="O369" s="180"/>
      <c r="P369" s="180"/>
      <c r="Q369" s="180"/>
      <c r="R369" s="180"/>
      <c r="S369" s="180"/>
      <c r="T369" s="180"/>
      <c r="U369" s="180"/>
      <c r="V369" s="180"/>
      <c r="W369" s="180"/>
      <c r="X369" s="189"/>
      <c r="Y369" s="189"/>
      <c r="Z369" s="200">
        <f t="shared" ref="Z369:Z381" si="221">IF(AG369&gt;0,E369+N369,0)</f>
        <v>0</v>
      </c>
      <c r="AA369" s="198">
        <f>Z369/192555</f>
        <v>0</v>
      </c>
      <c r="AB369" s="199">
        <f>Z369-AG369</f>
        <v>0</v>
      </c>
      <c r="AC369" s="198">
        <f>IF(AG369=0,0,IF(AB369&lt;0,"负增长",AB369/AG369))</f>
        <v>0</v>
      </c>
      <c r="AD369" s="198">
        <f>AA369-AH369</f>
        <v>0</v>
      </c>
      <c r="AG369" s="161">
        <f>AE369+AF369</f>
        <v>0</v>
      </c>
      <c r="AH369" s="198">
        <f>AG369/129186</f>
        <v>0</v>
      </c>
      <c r="AJ369" s="200">
        <f t="shared" si="209"/>
        <v>0</v>
      </c>
    </row>
    <row r="370" ht="18" customHeight="1" spans="1:36">
      <c r="A370" s="103">
        <v>1</v>
      </c>
      <c r="B370" s="115">
        <v>2110000</v>
      </c>
      <c r="C370" s="115" t="s">
        <v>482</v>
      </c>
      <c r="D370" s="180">
        <f t="shared" ref="D370:L370" si="222">D371+D375+D377++D381+D383+D386+D387+D390+D392</f>
        <v>4617.6</v>
      </c>
      <c r="E370" s="180">
        <f t="shared" si="222"/>
        <v>747</v>
      </c>
      <c r="F370" s="180">
        <f t="shared" si="222"/>
        <v>3870.6</v>
      </c>
      <c r="G370" s="180">
        <f t="shared" si="222"/>
        <v>1711.7</v>
      </c>
      <c r="H370" s="180">
        <f t="shared" si="222"/>
        <v>0</v>
      </c>
      <c r="I370" s="180">
        <f t="shared" si="222"/>
        <v>0</v>
      </c>
      <c r="J370" s="180">
        <f t="shared" si="222"/>
        <v>0</v>
      </c>
      <c r="K370" s="180">
        <f t="shared" si="222"/>
        <v>0</v>
      </c>
      <c r="L370" s="180">
        <f t="shared" si="222"/>
        <v>0</v>
      </c>
      <c r="M370" s="180"/>
      <c r="N370" s="180">
        <f t="shared" ref="N370:V370" si="223">N371+N375+N377++N381+N383+N386+N387+N390+N392</f>
        <v>2158.9</v>
      </c>
      <c r="O370" s="180">
        <f t="shared" si="223"/>
        <v>908</v>
      </c>
      <c r="P370" s="180">
        <f t="shared" si="223"/>
        <v>0</v>
      </c>
      <c r="Q370" s="180">
        <f t="shared" si="223"/>
        <v>0</v>
      </c>
      <c r="R370" s="180">
        <f t="shared" si="223"/>
        <v>100</v>
      </c>
      <c r="S370" s="180">
        <f t="shared" si="223"/>
        <v>0</v>
      </c>
      <c r="T370" s="180">
        <f t="shared" si="223"/>
        <v>0</v>
      </c>
      <c r="U370" s="180">
        <f t="shared" si="223"/>
        <v>0</v>
      </c>
      <c r="V370" s="180">
        <f t="shared" si="223"/>
        <v>20</v>
      </c>
      <c r="W370" s="180"/>
      <c r="X370" s="189"/>
      <c r="Y370" s="189"/>
      <c r="Z370" s="200">
        <f t="shared" si="221"/>
        <v>2905.9</v>
      </c>
      <c r="AA370" s="198">
        <f>Z370/223755.7</f>
        <v>0.013</v>
      </c>
      <c r="AB370" s="199">
        <f t="shared" si="215"/>
        <v>1509</v>
      </c>
      <c r="AC370" s="198">
        <f t="shared" si="216"/>
        <v>1.0806</v>
      </c>
      <c r="AD370" s="198">
        <f t="shared" si="217"/>
        <v>0.0057</v>
      </c>
      <c r="AE370" s="170">
        <v>381</v>
      </c>
      <c r="AF370" s="170">
        <v>1015.5</v>
      </c>
      <c r="AG370" s="161">
        <f t="shared" si="218"/>
        <v>1396.5</v>
      </c>
      <c r="AH370" s="198">
        <f>AG370/192555</f>
        <v>0.0073</v>
      </c>
      <c r="AJ370" s="200">
        <f t="shared" si="209"/>
        <v>0</v>
      </c>
    </row>
    <row r="371" ht="18" customHeight="1" spans="1:36">
      <c r="A371" s="103">
        <v>1</v>
      </c>
      <c r="B371" s="115">
        <v>2110100</v>
      </c>
      <c r="C371" s="115" t="s">
        <v>483</v>
      </c>
      <c r="D371" s="180">
        <f t="shared" ref="D371:V371" si="224">SUM(D372:D374)</f>
        <v>1768.4</v>
      </c>
      <c r="E371" s="180">
        <f t="shared" si="224"/>
        <v>747</v>
      </c>
      <c r="F371" s="180">
        <f t="shared" si="224"/>
        <v>1021.4</v>
      </c>
      <c r="G371" s="180">
        <f t="shared" si="224"/>
        <v>0</v>
      </c>
      <c r="H371" s="180">
        <f t="shared" si="224"/>
        <v>0</v>
      </c>
      <c r="I371" s="180">
        <f t="shared" si="224"/>
        <v>0</v>
      </c>
      <c r="J371" s="180">
        <f t="shared" si="224"/>
        <v>0</v>
      </c>
      <c r="K371" s="180">
        <f t="shared" si="224"/>
        <v>0</v>
      </c>
      <c r="L371" s="180">
        <f t="shared" si="224"/>
        <v>0</v>
      </c>
      <c r="M371" s="180">
        <f t="shared" si="224"/>
        <v>0</v>
      </c>
      <c r="N371" s="180">
        <f t="shared" si="224"/>
        <v>1021.4</v>
      </c>
      <c r="O371" s="180">
        <f t="shared" si="224"/>
        <v>50</v>
      </c>
      <c r="P371" s="180">
        <f t="shared" si="224"/>
        <v>0</v>
      </c>
      <c r="Q371" s="180">
        <f t="shared" si="224"/>
        <v>0</v>
      </c>
      <c r="R371" s="180">
        <f t="shared" si="224"/>
        <v>100</v>
      </c>
      <c r="S371" s="180">
        <f t="shared" si="224"/>
        <v>0</v>
      </c>
      <c r="T371" s="180">
        <f t="shared" si="224"/>
        <v>0</v>
      </c>
      <c r="U371" s="180">
        <f t="shared" si="224"/>
        <v>0</v>
      </c>
      <c r="V371" s="180">
        <f t="shared" si="224"/>
        <v>20</v>
      </c>
      <c r="W371" s="180"/>
      <c r="X371" s="189"/>
      <c r="Y371" s="189"/>
      <c r="Z371" s="200">
        <f t="shared" si="221"/>
        <v>0</v>
      </c>
      <c r="AA371" s="198">
        <f t="shared" si="214"/>
        <v>0</v>
      </c>
      <c r="AB371" s="199">
        <f t="shared" si="215"/>
        <v>0</v>
      </c>
      <c r="AC371" s="198">
        <f t="shared" si="216"/>
        <v>0</v>
      </c>
      <c r="AD371" s="198">
        <f t="shared" si="217"/>
        <v>0</v>
      </c>
      <c r="AG371" s="161">
        <f t="shared" si="218"/>
        <v>0</v>
      </c>
      <c r="AH371" s="198">
        <f t="shared" si="219"/>
        <v>0</v>
      </c>
      <c r="AJ371" s="200">
        <f t="shared" si="209"/>
        <v>0</v>
      </c>
    </row>
    <row r="372" ht="18" customHeight="1" spans="1:36">
      <c r="A372" s="103"/>
      <c r="B372" s="118">
        <v>2110101</v>
      </c>
      <c r="C372" s="118" t="s">
        <v>176</v>
      </c>
      <c r="D372" s="180">
        <f>E372+F372+W372</f>
        <v>747</v>
      </c>
      <c r="E372" s="180">
        <v>747</v>
      </c>
      <c r="F372" s="180">
        <f>G372+N372</f>
        <v>0</v>
      </c>
      <c r="G372" s="180">
        <f>H372+L372</f>
        <v>0</v>
      </c>
      <c r="H372" s="180">
        <f>SUM(I372:K372)</f>
        <v>0</v>
      </c>
      <c r="I372" s="180"/>
      <c r="J372" s="180"/>
      <c r="K372" s="180"/>
      <c r="L372" s="180"/>
      <c r="M372" s="182"/>
      <c r="N372" s="180">
        <f>SUM(O372:V372)</f>
        <v>0</v>
      </c>
      <c r="O372" s="180"/>
      <c r="P372" s="180"/>
      <c r="Q372" s="180"/>
      <c r="R372" s="180"/>
      <c r="S372" s="180"/>
      <c r="T372" s="180"/>
      <c r="U372" s="180"/>
      <c r="V372" s="180"/>
      <c r="W372" s="180"/>
      <c r="X372" s="189"/>
      <c r="Y372" s="189"/>
      <c r="Z372" s="200">
        <f t="shared" si="221"/>
        <v>0</v>
      </c>
      <c r="AA372" s="198">
        <f t="shared" si="214"/>
        <v>0</v>
      </c>
      <c r="AB372" s="199">
        <f t="shared" si="215"/>
        <v>0</v>
      </c>
      <c r="AC372" s="198">
        <f t="shared" si="216"/>
        <v>0</v>
      </c>
      <c r="AD372" s="198">
        <f t="shared" si="217"/>
        <v>0</v>
      </c>
      <c r="AG372" s="161">
        <f t="shared" si="218"/>
        <v>0</v>
      </c>
      <c r="AH372" s="198">
        <f t="shared" si="219"/>
        <v>0</v>
      </c>
      <c r="AJ372" s="200">
        <f t="shared" si="209"/>
        <v>0</v>
      </c>
    </row>
    <row r="373" ht="18" customHeight="1" spans="1:36">
      <c r="A373" s="103"/>
      <c r="B373" s="118">
        <v>2110102</v>
      </c>
      <c r="C373" s="118" t="s">
        <v>442</v>
      </c>
      <c r="D373" s="180">
        <f>E373+F373+W373</f>
        <v>21.4</v>
      </c>
      <c r="E373" s="180"/>
      <c r="F373" s="180">
        <f>G373+N373</f>
        <v>21.4</v>
      </c>
      <c r="G373" s="180"/>
      <c r="H373" s="180"/>
      <c r="I373" s="180"/>
      <c r="J373" s="180"/>
      <c r="K373" s="180"/>
      <c r="L373" s="180"/>
      <c r="M373" s="182"/>
      <c r="N373" s="180">
        <v>21.4</v>
      </c>
      <c r="O373" s="180"/>
      <c r="P373" s="180"/>
      <c r="Q373" s="180"/>
      <c r="R373" s="180"/>
      <c r="S373" s="180"/>
      <c r="T373" s="180"/>
      <c r="U373" s="180"/>
      <c r="V373" s="180"/>
      <c r="W373" s="180"/>
      <c r="X373" s="189"/>
      <c r="Y373" s="189"/>
      <c r="Z373" s="200"/>
      <c r="AA373" s="198"/>
      <c r="AB373" s="199"/>
      <c r="AC373" s="198"/>
      <c r="AD373" s="198"/>
      <c r="AG373" s="161"/>
      <c r="AH373" s="198"/>
      <c r="AJ373" s="200"/>
    </row>
    <row r="374" ht="18" customHeight="1" spans="1:36">
      <c r="A374" s="103"/>
      <c r="B374" s="118">
        <v>2110199</v>
      </c>
      <c r="C374" s="118" t="s">
        <v>484</v>
      </c>
      <c r="D374" s="180">
        <f>E374+F374+W374</f>
        <v>1000</v>
      </c>
      <c r="E374" s="180"/>
      <c r="F374" s="180">
        <f>G374+N374</f>
        <v>1000</v>
      </c>
      <c r="G374" s="180">
        <f>H374+L374</f>
        <v>0</v>
      </c>
      <c r="H374" s="180">
        <f>SUM(I374:K374)</f>
        <v>0</v>
      </c>
      <c r="I374" s="180"/>
      <c r="J374" s="180"/>
      <c r="K374" s="180"/>
      <c r="L374" s="180"/>
      <c r="M374" s="182"/>
      <c r="N374" s="180">
        <v>1000</v>
      </c>
      <c r="O374" s="180">
        <v>50</v>
      </c>
      <c r="P374" s="180"/>
      <c r="Q374" s="180"/>
      <c r="R374" s="180">
        <v>100</v>
      </c>
      <c r="S374" s="180"/>
      <c r="T374" s="180"/>
      <c r="U374" s="180"/>
      <c r="V374" s="180">
        <v>20</v>
      </c>
      <c r="W374" s="180"/>
      <c r="X374" s="189"/>
      <c r="Y374" s="189"/>
      <c r="Z374" s="200">
        <f t="shared" si="221"/>
        <v>0</v>
      </c>
      <c r="AA374" s="198">
        <f t="shared" si="214"/>
        <v>0</v>
      </c>
      <c r="AB374" s="199">
        <f t="shared" si="215"/>
        <v>0</v>
      </c>
      <c r="AC374" s="198">
        <f t="shared" si="216"/>
        <v>0</v>
      </c>
      <c r="AD374" s="198">
        <f t="shared" si="217"/>
        <v>0</v>
      </c>
      <c r="AG374" s="161">
        <f t="shared" si="218"/>
        <v>0</v>
      </c>
      <c r="AH374" s="198">
        <f t="shared" si="219"/>
        <v>0</v>
      </c>
      <c r="AJ374" s="200">
        <f t="shared" si="209"/>
        <v>0</v>
      </c>
    </row>
    <row r="375" ht="18" customHeight="1" spans="1:36">
      <c r="A375" s="103">
        <v>1</v>
      </c>
      <c r="B375" s="115">
        <v>2110200</v>
      </c>
      <c r="C375" s="115" t="s">
        <v>485</v>
      </c>
      <c r="D375" s="180">
        <f t="shared" ref="D375:V375" si="225">SUM(D376)</f>
        <v>30</v>
      </c>
      <c r="E375" s="180">
        <f t="shared" si="225"/>
        <v>0</v>
      </c>
      <c r="F375" s="180">
        <f t="shared" si="225"/>
        <v>30</v>
      </c>
      <c r="G375" s="180">
        <f t="shared" si="225"/>
        <v>0</v>
      </c>
      <c r="H375" s="180">
        <f t="shared" si="225"/>
        <v>0</v>
      </c>
      <c r="I375" s="180">
        <f t="shared" si="225"/>
        <v>0</v>
      </c>
      <c r="J375" s="180">
        <f t="shared" si="225"/>
        <v>0</v>
      </c>
      <c r="K375" s="180">
        <f t="shared" si="225"/>
        <v>0</v>
      </c>
      <c r="L375" s="180">
        <f t="shared" si="225"/>
        <v>0</v>
      </c>
      <c r="M375" s="180">
        <f t="shared" si="225"/>
        <v>0</v>
      </c>
      <c r="N375" s="180">
        <f t="shared" si="225"/>
        <v>30</v>
      </c>
      <c r="O375" s="180">
        <f t="shared" si="225"/>
        <v>0</v>
      </c>
      <c r="P375" s="180">
        <f t="shared" si="225"/>
        <v>0</v>
      </c>
      <c r="Q375" s="180">
        <f t="shared" si="225"/>
        <v>0</v>
      </c>
      <c r="R375" s="180">
        <f t="shared" si="225"/>
        <v>0</v>
      </c>
      <c r="S375" s="180">
        <f t="shared" si="225"/>
        <v>0</v>
      </c>
      <c r="T375" s="180">
        <f t="shared" si="225"/>
        <v>0</v>
      </c>
      <c r="U375" s="180">
        <f t="shared" si="225"/>
        <v>0</v>
      </c>
      <c r="V375" s="180">
        <f t="shared" si="225"/>
        <v>0</v>
      </c>
      <c r="W375" s="180"/>
      <c r="X375" s="189"/>
      <c r="Y375" s="189"/>
      <c r="Z375" s="200">
        <f t="shared" si="221"/>
        <v>0</v>
      </c>
      <c r="AA375" s="198">
        <f t="shared" si="214"/>
        <v>0</v>
      </c>
      <c r="AB375" s="199">
        <f t="shared" si="215"/>
        <v>0</v>
      </c>
      <c r="AC375" s="198">
        <f t="shared" si="216"/>
        <v>0</v>
      </c>
      <c r="AD375" s="198">
        <f t="shared" si="217"/>
        <v>0</v>
      </c>
      <c r="AG375" s="161">
        <f t="shared" si="218"/>
        <v>0</v>
      </c>
      <c r="AH375" s="198">
        <f t="shared" si="219"/>
        <v>0</v>
      </c>
      <c r="AJ375" s="200">
        <f t="shared" si="209"/>
        <v>0</v>
      </c>
    </row>
    <row r="376" ht="18" customHeight="1" spans="1:36">
      <c r="A376" s="103"/>
      <c r="B376" s="118">
        <v>2110299</v>
      </c>
      <c r="C376" s="118" t="s">
        <v>486</v>
      </c>
      <c r="D376" s="180">
        <f>E376+F376+W376</f>
        <v>30</v>
      </c>
      <c r="E376" s="180"/>
      <c r="F376" s="180">
        <f>G376+N376</f>
        <v>30</v>
      </c>
      <c r="G376" s="180">
        <f>H376+L376</f>
        <v>0</v>
      </c>
      <c r="H376" s="180">
        <f>SUM(I376:K376)</f>
        <v>0</v>
      </c>
      <c r="I376" s="180"/>
      <c r="J376" s="180"/>
      <c r="K376" s="180"/>
      <c r="L376" s="180"/>
      <c r="M376" s="182"/>
      <c r="N376" s="180">
        <v>30</v>
      </c>
      <c r="O376" s="180"/>
      <c r="P376" s="180"/>
      <c r="Q376" s="180"/>
      <c r="R376" s="180"/>
      <c r="S376" s="180"/>
      <c r="T376" s="180"/>
      <c r="U376" s="180"/>
      <c r="V376" s="180"/>
      <c r="W376" s="180"/>
      <c r="X376" s="189"/>
      <c r="Y376" s="189"/>
      <c r="Z376" s="200">
        <f t="shared" si="221"/>
        <v>0</v>
      </c>
      <c r="AA376" s="198">
        <f t="shared" si="214"/>
        <v>0</v>
      </c>
      <c r="AB376" s="199">
        <f t="shared" si="215"/>
        <v>0</v>
      </c>
      <c r="AC376" s="198">
        <f t="shared" si="216"/>
        <v>0</v>
      </c>
      <c r="AD376" s="198">
        <f t="shared" si="217"/>
        <v>0</v>
      </c>
      <c r="AG376" s="161">
        <f t="shared" si="218"/>
        <v>0</v>
      </c>
      <c r="AH376" s="198">
        <f t="shared" si="219"/>
        <v>0</v>
      </c>
      <c r="AJ376" s="200">
        <f t="shared" si="209"/>
        <v>0</v>
      </c>
    </row>
    <row r="377" ht="18" customHeight="1" spans="1:36">
      <c r="A377" s="103">
        <v>1</v>
      </c>
      <c r="B377" s="115">
        <v>2110300</v>
      </c>
      <c r="C377" s="115" t="s">
        <v>487</v>
      </c>
      <c r="D377" s="180">
        <f>SUM(D378:D380)</f>
        <v>1746.4</v>
      </c>
      <c r="E377" s="180">
        <f t="shared" ref="E377:W377" si="226">SUM(E378:E380)</f>
        <v>0</v>
      </c>
      <c r="F377" s="180">
        <f t="shared" si="226"/>
        <v>1746.4</v>
      </c>
      <c r="G377" s="180">
        <f t="shared" si="226"/>
        <v>651.4</v>
      </c>
      <c r="H377" s="180">
        <f t="shared" si="226"/>
        <v>0</v>
      </c>
      <c r="I377" s="180">
        <f t="shared" si="226"/>
        <v>0</v>
      </c>
      <c r="J377" s="180">
        <f t="shared" si="226"/>
        <v>0</v>
      </c>
      <c r="K377" s="180">
        <f t="shared" si="226"/>
        <v>0</v>
      </c>
      <c r="L377" s="180">
        <f t="shared" si="226"/>
        <v>0</v>
      </c>
      <c r="M377" s="180">
        <f t="shared" si="226"/>
        <v>0</v>
      </c>
      <c r="N377" s="180">
        <f t="shared" si="226"/>
        <v>1095</v>
      </c>
      <c r="O377" s="180">
        <f t="shared" si="226"/>
        <v>845</v>
      </c>
      <c r="P377" s="180">
        <f t="shared" si="226"/>
        <v>0</v>
      </c>
      <c r="Q377" s="180">
        <f t="shared" si="226"/>
        <v>0</v>
      </c>
      <c r="R377" s="180">
        <f t="shared" si="226"/>
        <v>0</v>
      </c>
      <c r="S377" s="180">
        <f t="shared" si="226"/>
        <v>0</v>
      </c>
      <c r="T377" s="180">
        <f t="shared" si="226"/>
        <v>0</v>
      </c>
      <c r="U377" s="180">
        <f t="shared" si="226"/>
        <v>0</v>
      </c>
      <c r="V377" s="180">
        <f t="shared" si="226"/>
        <v>0</v>
      </c>
      <c r="W377" s="180">
        <f t="shared" si="226"/>
        <v>0</v>
      </c>
      <c r="X377" s="189"/>
      <c r="Y377" s="189"/>
      <c r="Z377" s="200">
        <f t="shared" si="221"/>
        <v>0</v>
      </c>
      <c r="AA377" s="198">
        <f t="shared" si="214"/>
        <v>0</v>
      </c>
      <c r="AB377" s="199">
        <f t="shared" si="215"/>
        <v>0</v>
      </c>
      <c r="AC377" s="198">
        <f t="shared" si="216"/>
        <v>0</v>
      </c>
      <c r="AD377" s="198">
        <f t="shared" si="217"/>
        <v>0</v>
      </c>
      <c r="AG377" s="161">
        <f t="shared" si="218"/>
        <v>0</v>
      </c>
      <c r="AH377" s="198">
        <f t="shared" si="219"/>
        <v>0</v>
      </c>
      <c r="AJ377" s="200">
        <f t="shared" si="209"/>
        <v>0</v>
      </c>
    </row>
    <row r="378" ht="18" customHeight="1" spans="1:36">
      <c r="A378" s="103"/>
      <c r="B378" s="118">
        <v>2110301</v>
      </c>
      <c r="C378" s="118" t="s">
        <v>488</v>
      </c>
      <c r="D378" s="180">
        <f>E378+F378+W378</f>
        <v>80</v>
      </c>
      <c r="E378" s="180"/>
      <c r="F378" s="180">
        <f>G378+N378</f>
        <v>80</v>
      </c>
      <c r="G378" s="180">
        <v>80</v>
      </c>
      <c r="H378" s="180"/>
      <c r="I378" s="180"/>
      <c r="J378" s="180"/>
      <c r="K378" s="180"/>
      <c r="L378" s="180"/>
      <c r="M378" s="180"/>
      <c r="N378" s="180"/>
      <c r="O378" s="180"/>
      <c r="P378" s="180"/>
      <c r="Q378" s="180"/>
      <c r="R378" s="180"/>
      <c r="S378" s="180"/>
      <c r="T378" s="180"/>
      <c r="U378" s="180"/>
      <c r="V378" s="180"/>
      <c r="W378" s="180"/>
      <c r="X378" s="189"/>
      <c r="Y378" s="189"/>
      <c r="Z378" s="200"/>
      <c r="AA378" s="198"/>
      <c r="AB378" s="199"/>
      <c r="AC378" s="198"/>
      <c r="AD378" s="198"/>
      <c r="AG378" s="161"/>
      <c r="AH378" s="198"/>
      <c r="AJ378" s="200"/>
    </row>
    <row r="379" ht="18" customHeight="1" spans="1:36">
      <c r="A379" s="103"/>
      <c r="B379" s="118">
        <v>2110307</v>
      </c>
      <c r="C379" s="118" t="s">
        <v>489</v>
      </c>
      <c r="D379" s="180">
        <f>E379+F379+W379</f>
        <v>1061.4</v>
      </c>
      <c r="E379" s="180"/>
      <c r="F379" s="180">
        <f>G379+N379</f>
        <v>1061.4</v>
      </c>
      <c r="G379" s="180">
        <v>71.4</v>
      </c>
      <c r="H379" s="180">
        <f>SUM(I379:K379)</f>
        <v>0</v>
      </c>
      <c r="I379" s="180"/>
      <c r="J379" s="180"/>
      <c r="K379" s="180"/>
      <c r="L379" s="180"/>
      <c r="M379" s="183"/>
      <c r="N379" s="180">
        <v>990</v>
      </c>
      <c r="O379" s="180">
        <v>720</v>
      </c>
      <c r="P379" s="180"/>
      <c r="Q379" s="180"/>
      <c r="R379" s="180"/>
      <c r="S379" s="180"/>
      <c r="T379" s="180"/>
      <c r="U379" s="180"/>
      <c r="V379" s="180"/>
      <c r="W379" s="180"/>
      <c r="X379" s="189"/>
      <c r="Y379" s="189"/>
      <c r="Z379" s="200">
        <f t="shared" si="221"/>
        <v>0</v>
      </c>
      <c r="AA379" s="198">
        <f t="shared" si="214"/>
        <v>0</v>
      </c>
      <c r="AB379" s="199">
        <f t="shared" si="215"/>
        <v>0</v>
      </c>
      <c r="AC379" s="198">
        <f t="shared" si="216"/>
        <v>0</v>
      </c>
      <c r="AD379" s="198">
        <f t="shared" si="217"/>
        <v>0</v>
      </c>
      <c r="AG379" s="161">
        <f t="shared" si="218"/>
        <v>0</v>
      </c>
      <c r="AH379" s="198">
        <f t="shared" si="219"/>
        <v>0</v>
      </c>
      <c r="AJ379" s="200">
        <f t="shared" si="209"/>
        <v>0</v>
      </c>
    </row>
    <row r="380" ht="18" customHeight="1" spans="1:36">
      <c r="A380" s="103"/>
      <c r="B380" s="118">
        <v>2110399</v>
      </c>
      <c r="C380" s="118" t="s">
        <v>490</v>
      </c>
      <c r="D380" s="180">
        <f>E380+F380+W380</f>
        <v>605</v>
      </c>
      <c r="E380" s="180"/>
      <c r="F380" s="180">
        <f>G380+N380</f>
        <v>605</v>
      </c>
      <c r="G380" s="180">
        <v>500</v>
      </c>
      <c r="H380" s="180">
        <f>SUM(I380:K380)</f>
        <v>0</v>
      </c>
      <c r="I380" s="180"/>
      <c r="J380" s="180"/>
      <c r="K380" s="180"/>
      <c r="L380" s="180"/>
      <c r="M380" s="183"/>
      <c r="N380" s="180">
        <v>105</v>
      </c>
      <c r="O380" s="180">
        <v>125</v>
      </c>
      <c r="P380" s="180"/>
      <c r="Q380" s="180"/>
      <c r="R380" s="180"/>
      <c r="S380" s="180"/>
      <c r="T380" s="180"/>
      <c r="U380" s="180"/>
      <c r="V380" s="180"/>
      <c r="W380" s="180"/>
      <c r="X380" s="189"/>
      <c r="Y380" s="189"/>
      <c r="Z380" s="200">
        <f t="shared" si="221"/>
        <v>0</v>
      </c>
      <c r="AA380" s="198">
        <f t="shared" si="214"/>
        <v>0</v>
      </c>
      <c r="AB380" s="199">
        <f t="shared" si="215"/>
        <v>0</v>
      </c>
      <c r="AC380" s="198">
        <f t="shared" si="216"/>
        <v>0</v>
      </c>
      <c r="AD380" s="198">
        <f t="shared" si="217"/>
        <v>0</v>
      </c>
      <c r="AG380" s="161">
        <f t="shared" si="218"/>
        <v>0</v>
      </c>
      <c r="AH380" s="198">
        <f t="shared" si="219"/>
        <v>0</v>
      </c>
      <c r="AJ380" s="200">
        <f t="shared" si="209"/>
        <v>0</v>
      </c>
    </row>
    <row r="381" ht="18" customHeight="1" spans="1:36">
      <c r="A381" s="103">
        <v>1</v>
      </c>
      <c r="B381" s="146">
        <v>2110400</v>
      </c>
      <c r="C381" s="147" t="s">
        <v>491</v>
      </c>
      <c r="D381" s="180">
        <f t="shared" ref="D381:V381" si="227">SUM(D382)</f>
        <v>0</v>
      </c>
      <c r="E381" s="180">
        <f t="shared" si="227"/>
        <v>0</v>
      </c>
      <c r="F381" s="180">
        <f t="shared" si="227"/>
        <v>0</v>
      </c>
      <c r="G381" s="180">
        <f t="shared" si="227"/>
        <v>0</v>
      </c>
      <c r="H381" s="180">
        <f t="shared" si="227"/>
        <v>0</v>
      </c>
      <c r="I381" s="180">
        <f t="shared" si="227"/>
        <v>0</v>
      </c>
      <c r="J381" s="180">
        <f t="shared" si="227"/>
        <v>0</v>
      </c>
      <c r="K381" s="180">
        <f t="shared" si="227"/>
        <v>0</v>
      </c>
      <c r="L381" s="180">
        <f t="shared" si="227"/>
        <v>0</v>
      </c>
      <c r="M381" s="180">
        <f t="shared" si="227"/>
        <v>0</v>
      </c>
      <c r="N381" s="180">
        <f t="shared" si="227"/>
        <v>0</v>
      </c>
      <c r="O381" s="180">
        <f t="shared" si="227"/>
        <v>0</v>
      </c>
      <c r="P381" s="180">
        <f t="shared" si="227"/>
        <v>0</v>
      </c>
      <c r="Q381" s="180">
        <f t="shared" si="227"/>
        <v>0</v>
      </c>
      <c r="R381" s="180">
        <f t="shared" si="227"/>
        <v>0</v>
      </c>
      <c r="S381" s="180">
        <f t="shared" si="227"/>
        <v>0</v>
      </c>
      <c r="T381" s="180">
        <f t="shared" si="227"/>
        <v>0</v>
      </c>
      <c r="U381" s="180">
        <f t="shared" si="227"/>
        <v>0</v>
      </c>
      <c r="V381" s="180">
        <f t="shared" si="227"/>
        <v>0</v>
      </c>
      <c r="W381" s="180"/>
      <c r="X381" s="189"/>
      <c r="Y381" s="189"/>
      <c r="Z381" s="200">
        <f t="shared" si="221"/>
        <v>0</v>
      </c>
      <c r="AA381" s="198">
        <f t="shared" si="214"/>
        <v>0</v>
      </c>
      <c r="AB381" s="199">
        <f t="shared" si="215"/>
        <v>0</v>
      </c>
      <c r="AC381" s="198">
        <f t="shared" si="216"/>
        <v>0</v>
      </c>
      <c r="AD381" s="198">
        <f t="shared" si="217"/>
        <v>0</v>
      </c>
      <c r="AG381" s="161">
        <f t="shared" si="218"/>
        <v>0</v>
      </c>
      <c r="AH381" s="198">
        <f t="shared" si="219"/>
        <v>0</v>
      </c>
      <c r="AJ381" s="200">
        <f t="shared" si="209"/>
        <v>0</v>
      </c>
    </row>
    <row r="382" ht="18" customHeight="1" spans="1:36">
      <c r="A382" s="103"/>
      <c r="B382" s="148">
        <v>2110402</v>
      </c>
      <c r="C382" s="149" t="s">
        <v>492</v>
      </c>
      <c r="D382" s="180">
        <f>E382+F382+W382</f>
        <v>0</v>
      </c>
      <c r="E382" s="180"/>
      <c r="F382" s="180">
        <f>G382+N382</f>
        <v>0</v>
      </c>
      <c r="G382" s="180">
        <f>H382+L382</f>
        <v>0</v>
      </c>
      <c r="H382" s="180">
        <f>SUM(I382:K382)</f>
        <v>0</v>
      </c>
      <c r="I382" s="180"/>
      <c r="J382" s="180"/>
      <c r="K382" s="180"/>
      <c r="L382" s="180"/>
      <c r="M382" s="183"/>
      <c r="N382" s="180">
        <f>SUM(O382:V382)</f>
        <v>0</v>
      </c>
      <c r="O382" s="180"/>
      <c r="P382" s="180"/>
      <c r="Q382" s="180"/>
      <c r="R382" s="180"/>
      <c r="S382" s="180"/>
      <c r="T382" s="180"/>
      <c r="U382" s="180"/>
      <c r="V382" s="180"/>
      <c r="W382" s="180"/>
      <c r="X382" s="189"/>
      <c r="Y382" s="189"/>
      <c r="Z382" s="200"/>
      <c r="AA382" s="198">
        <f t="shared" si="214"/>
        <v>0</v>
      </c>
      <c r="AB382" s="199"/>
      <c r="AC382" s="198"/>
      <c r="AD382" s="198"/>
      <c r="AG382" s="161"/>
      <c r="AH382" s="198">
        <f t="shared" si="219"/>
        <v>0</v>
      </c>
      <c r="AJ382" s="200">
        <f t="shared" si="209"/>
        <v>0</v>
      </c>
    </row>
    <row r="383" ht="18" customHeight="1" spans="1:36">
      <c r="A383" s="103">
        <v>1</v>
      </c>
      <c r="B383" s="115">
        <v>2110600</v>
      </c>
      <c r="C383" s="115" t="s">
        <v>102</v>
      </c>
      <c r="D383" s="180">
        <f t="shared" ref="D383:V383" si="228">SUM(D384:D385)</f>
        <v>961.7</v>
      </c>
      <c r="E383" s="180">
        <f t="shared" si="228"/>
        <v>0</v>
      </c>
      <c r="F383" s="180">
        <f t="shared" si="228"/>
        <v>961.7</v>
      </c>
      <c r="G383" s="180">
        <f t="shared" si="228"/>
        <v>961.7</v>
      </c>
      <c r="H383" s="180">
        <f t="shared" si="228"/>
        <v>0</v>
      </c>
      <c r="I383" s="180">
        <f t="shared" si="228"/>
        <v>0</v>
      </c>
      <c r="J383" s="180">
        <f t="shared" si="228"/>
        <v>0</v>
      </c>
      <c r="K383" s="180">
        <f t="shared" si="228"/>
        <v>0</v>
      </c>
      <c r="L383" s="180">
        <f t="shared" si="228"/>
        <v>0</v>
      </c>
      <c r="M383" s="180">
        <f t="shared" si="228"/>
        <v>0</v>
      </c>
      <c r="N383" s="180">
        <f t="shared" si="228"/>
        <v>0</v>
      </c>
      <c r="O383" s="180">
        <f t="shared" si="228"/>
        <v>0</v>
      </c>
      <c r="P383" s="180">
        <f t="shared" si="228"/>
        <v>0</v>
      </c>
      <c r="Q383" s="180">
        <f t="shared" si="228"/>
        <v>0</v>
      </c>
      <c r="R383" s="180">
        <f t="shared" si="228"/>
        <v>0</v>
      </c>
      <c r="S383" s="180">
        <f t="shared" si="228"/>
        <v>0</v>
      </c>
      <c r="T383" s="180">
        <f t="shared" si="228"/>
        <v>0</v>
      </c>
      <c r="U383" s="180">
        <f t="shared" si="228"/>
        <v>0</v>
      </c>
      <c r="V383" s="180">
        <f t="shared" si="228"/>
        <v>0</v>
      </c>
      <c r="W383" s="180"/>
      <c r="X383" s="189"/>
      <c r="Y383" s="189"/>
      <c r="Z383" s="200">
        <f t="shared" ref="Z383:Z417" si="229">IF(AG383&gt;0,E383+N383,0)</f>
        <v>0</v>
      </c>
      <c r="AA383" s="198">
        <f t="shared" si="214"/>
        <v>0</v>
      </c>
      <c r="AB383" s="199">
        <f t="shared" ref="AB383:AB417" si="230">Z383-AG383</f>
        <v>0</v>
      </c>
      <c r="AC383" s="198">
        <f t="shared" ref="AC383:AC417" si="231">IF(AG383=0,0,IF(AB383&lt;0,"负增长",AB383/AG383))</f>
        <v>0</v>
      </c>
      <c r="AD383" s="198">
        <f t="shared" ref="AD383:AD417" si="232">AA383-AH383</f>
        <v>0</v>
      </c>
      <c r="AG383" s="161">
        <f t="shared" ref="AG383:AG417" si="233">AE383+AF383</f>
        <v>0</v>
      </c>
      <c r="AH383" s="198">
        <f t="shared" si="219"/>
        <v>0</v>
      </c>
      <c r="AJ383" s="200">
        <f t="shared" si="209"/>
        <v>0</v>
      </c>
    </row>
    <row r="384" ht="18" customHeight="1" spans="1:36">
      <c r="A384" s="103"/>
      <c r="B384" s="118">
        <v>2110602</v>
      </c>
      <c r="C384" s="118" t="s">
        <v>493</v>
      </c>
      <c r="D384" s="180">
        <f>E384+F384+W384</f>
        <v>961.7</v>
      </c>
      <c r="E384" s="180"/>
      <c r="F384" s="180">
        <f>G384+N384</f>
        <v>961.7</v>
      </c>
      <c r="G384" s="180">
        <v>961.7</v>
      </c>
      <c r="H384" s="180">
        <f>SUM(I384:K384)</f>
        <v>0</v>
      </c>
      <c r="I384" s="180"/>
      <c r="J384" s="180"/>
      <c r="K384" s="180"/>
      <c r="L384" s="180"/>
      <c r="M384" s="209" t="s">
        <v>494</v>
      </c>
      <c r="N384" s="180">
        <f>SUM(O384:V384)</f>
        <v>0</v>
      </c>
      <c r="O384" s="180"/>
      <c r="P384" s="180"/>
      <c r="Q384" s="180"/>
      <c r="R384" s="180"/>
      <c r="S384" s="180"/>
      <c r="T384" s="180"/>
      <c r="U384" s="180"/>
      <c r="V384" s="180"/>
      <c r="W384" s="180"/>
      <c r="X384" s="189"/>
      <c r="Y384" s="189"/>
      <c r="Z384" s="200">
        <f t="shared" si="229"/>
        <v>0</v>
      </c>
      <c r="AA384" s="198">
        <f t="shared" si="214"/>
        <v>0</v>
      </c>
      <c r="AB384" s="199">
        <f t="shared" si="230"/>
        <v>0</v>
      </c>
      <c r="AC384" s="198">
        <f t="shared" si="231"/>
        <v>0</v>
      </c>
      <c r="AD384" s="198">
        <f t="shared" si="232"/>
        <v>0</v>
      </c>
      <c r="AG384" s="161">
        <f t="shared" si="233"/>
        <v>0</v>
      </c>
      <c r="AH384" s="198">
        <f t="shared" si="219"/>
        <v>0</v>
      </c>
      <c r="AJ384" s="200">
        <f t="shared" si="209"/>
        <v>0</v>
      </c>
    </row>
    <row r="385" ht="18" customHeight="1" spans="1:36">
      <c r="A385" s="103"/>
      <c r="B385" s="118">
        <v>2110699</v>
      </c>
      <c r="C385" s="118" t="s">
        <v>495</v>
      </c>
      <c r="D385" s="180">
        <f>E385+F385+W385</f>
        <v>0</v>
      </c>
      <c r="E385" s="180"/>
      <c r="F385" s="180">
        <f>G385+N385</f>
        <v>0</v>
      </c>
      <c r="G385" s="180">
        <f>H385+L385</f>
        <v>0</v>
      </c>
      <c r="H385" s="180">
        <f>SUM(I385:K385)</f>
        <v>0</v>
      </c>
      <c r="I385" s="180"/>
      <c r="J385" s="180"/>
      <c r="K385" s="180"/>
      <c r="L385" s="180"/>
      <c r="M385" s="209"/>
      <c r="N385" s="180">
        <f>SUM(O385:V385)</f>
        <v>0</v>
      </c>
      <c r="O385" s="180"/>
      <c r="P385" s="180"/>
      <c r="Q385" s="180"/>
      <c r="R385" s="180"/>
      <c r="S385" s="180"/>
      <c r="T385" s="180"/>
      <c r="U385" s="180"/>
      <c r="V385" s="180"/>
      <c r="W385" s="180"/>
      <c r="X385" s="189"/>
      <c r="Y385" s="189"/>
      <c r="Z385" s="200">
        <f t="shared" si="229"/>
        <v>0</v>
      </c>
      <c r="AA385" s="198">
        <f t="shared" si="214"/>
        <v>0</v>
      </c>
      <c r="AB385" s="199">
        <f t="shared" si="230"/>
        <v>0</v>
      </c>
      <c r="AC385" s="198">
        <f t="shared" si="231"/>
        <v>0</v>
      </c>
      <c r="AD385" s="198">
        <f t="shared" si="232"/>
        <v>0</v>
      </c>
      <c r="AG385" s="161">
        <f t="shared" si="233"/>
        <v>0</v>
      </c>
      <c r="AH385" s="198">
        <f t="shared" si="219"/>
        <v>0</v>
      </c>
      <c r="AJ385" s="200">
        <f t="shared" si="209"/>
        <v>0</v>
      </c>
    </row>
    <row r="386" ht="18" customHeight="1" spans="1:36">
      <c r="A386" s="103"/>
      <c r="B386" s="146">
        <v>2111000</v>
      </c>
      <c r="C386" s="147" t="s">
        <v>496</v>
      </c>
      <c r="D386" s="180">
        <f>E386+F386+W386</f>
        <v>0</v>
      </c>
      <c r="E386" s="180"/>
      <c r="F386" s="180">
        <f>G386+N386</f>
        <v>0</v>
      </c>
      <c r="G386" s="180">
        <f>H386+L386</f>
        <v>0</v>
      </c>
      <c r="H386" s="180">
        <f>SUM(I386:K386)</f>
        <v>0</v>
      </c>
      <c r="I386" s="180"/>
      <c r="J386" s="180"/>
      <c r="K386" s="180"/>
      <c r="L386" s="180"/>
      <c r="M386" s="183"/>
      <c r="N386" s="180">
        <f>SUM(O386:V386)</f>
        <v>0</v>
      </c>
      <c r="O386" s="180"/>
      <c r="P386" s="180"/>
      <c r="Q386" s="180"/>
      <c r="R386" s="180"/>
      <c r="S386" s="180"/>
      <c r="T386" s="180"/>
      <c r="U386" s="180"/>
      <c r="V386" s="180"/>
      <c r="W386" s="180"/>
      <c r="X386" s="189"/>
      <c r="Y386" s="189"/>
      <c r="Z386" s="200">
        <f t="shared" si="229"/>
        <v>0</v>
      </c>
      <c r="AA386" s="198">
        <f t="shared" si="214"/>
        <v>0</v>
      </c>
      <c r="AB386" s="199">
        <f t="shared" si="230"/>
        <v>0</v>
      </c>
      <c r="AC386" s="198">
        <f t="shared" si="231"/>
        <v>0</v>
      </c>
      <c r="AD386" s="198">
        <f t="shared" si="232"/>
        <v>0</v>
      </c>
      <c r="AG386" s="161">
        <f t="shared" si="233"/>
        <v>0</v>
      </c>
      <c r="AH386" s="198">
        <f t="shared" si="219"/>
        <v>0</v>
      </c>
      <c r="AJ386" s="200">
        <f t="shared" si="209"/>
        <v>0</v>
      </c>
    </row>
    <row r="387" ht="18" customHeight="1" spans="1:36">
      <c r="A387" s="103">
        <v>1</v>
      </c>
      <c r="B387" s="115">
        <v>2111100</v>
      </c>
      <c r="C387" s="115" t="s">
        <v>104</v>
      </c>
      <c r="D387" s="180">
        <f>D388+D389</f>
        <v>8.6</v>
      </c>
      <c r="E387" s="180">
        <f t="shared" ref="E387:W387" si="234">E388+E389</f>
        <v>0</v>
      </c>
      <c r="F387" s="180">
        <f t="shared" si="234"/>
        <v>8.6</v>
      </c>
      <c r="G387" s="180">
        <f t="shared" si="234"/>
        <v>8.6</v>
      </c>
      <c r="H387" s="180">
        <f t="shared" si="234"/>
        <v>0</v>
      </c>
      <c r="I387" s="180">
        <f t="shared" si="234"/>
        <v>0</v>
      </c>
      <c r="J387" s="180">
        <f t="shared" si="234"/>
        <v>0</v>
      </c>
      <c r="K387" s="180">
        <f t="shared" si="234"/>
        <v>0</v>
      </c>
      <c r="L387" s="180">
        <f t="shared" si="234"/>
        <v>0</v>
      </c>
      <c r="M387" s="180">
        <f t="shared" si="234"/>
        <v>0</v>
      </c>
      <c r="N387" s="180">
        <f t="shared" si="234"/>
        <v>0</v>
      </c>
      <c r="O387" s="180">
        <f t="shared" si="234"/>
        <v>0</v>
      </c>
      <c r="P387" s="180">
        <f t="shared" si="234"/>
        <v>0</v>
      </c>
      <c r="Q387" s="180">
        <f t="shared" si="234"/>
        <v>0</v>
      </c>
      <c r="R387" s="180">
        <f t="shared" si="234"/>
        <v>0</v>
      </c>
      <c r="S387" s="180">
        <f t="shared" si="234"/>
        <v>0</v>
      </c>
      <c r="T387" s="180">
        <f t="shared" si="234"/>
        <v>0</v>
      </c>
      <c r="U387" s="180">
        <f t="shared" si="234"/>
        <v>0</v>
      </c>
      <c r="V387" s="180">
        <f t="shared" si="234"/>
        <v>0</v>
      </c>
      <c r="W387" s="180">
        <f t="shared" si="234"/>
        <v>0</v>
      </c>
      <c r="X387" s="189"/>
      <c r="Y387" s="189"/>
      <c r="Z387" s="200">
        <f t="shared" si="229"/>
        <v>0</v>
      </c>
      <c r="AA387" s="198">
        <f t="shared" si="214"/>
        <v>0</v>
      </c>
      <c r="AB387" s="199">
        <f t="shared" si="230"/>
        <v>0</v>
      </c>
      <c r="AC387" s="198">
        <f t="shared" si="231"/>
        <v>0</v>
      </c>
      <c r="AD387" s="198">
        <f t="shared" si="232"/>
        <v>0</v>
      </c>
      <c r="AG387" s="161">
        <f t="shared" si="233"/>
        <v>0</v>
      </c>
      <c r="AH387" s="198">
        <f t="shared" si="219"/>
        <v>0</v>
      </c>
      <c r="AJ387" s="200">
        <f t="shared" si="209"/>
        <v>0</v>
      </c>
    </row>
    <row r="388" ht="18" customHeight="1" spans="1:36">
      <c r="A388" s="103"/>
      <c r="B388" s="118">
        <v>2111103</v>
      </c>
      <c r="C388" s="118" t="s">
        <v>497</v>
      </c>
      <c r="D388" s="180">
        <f>E388+F388+W388</f>
        <v>0</v>
      </c>
      <c r="E388" s="180"/>
      <c r="F388" s="180">
        <f>G388+N388</f>
        <v>0</v>
      </c>
      <c r="G388" s="180">
        <f>H388+L388</f>
        <v>0</v>
      </c>
      <c r="H388" s="180">
        <f>SUM(I388:K388)</f>
        <v>0</v>
      </c>
      <c r="I388" s="180"/>
      <c r="J388" s="180"/>
      <c r="K388" s="180"/>
      <c r="L388" s="180"/>
      <c r="M388" s="209"/>
      <c r="N388" s="180">
        <f>SUM(O388:V388)</f>
        <v>0</v>
      </c>
      <c r="O388" s="180"/>
      <c r="P388" s="180"/>
      <c r="Q388" s="180"/>
      <c r="R388" s="180"/>
      <c r="S388" s="180"/>
      <c r="T388" s="180"/>
      <c r="U388" s="180"/>
      <c r="V388" s="180"/>
      <c r="W388" s="180"/>
      <c r="X388" s="189"/>
      <c r="Y388" s="189"/>
      <c r="Z388" s="200">
        <f t="shared" si="229"/>
        <v>0</v>
      </c>
      <c r="AA388" s="198">
        <f t="shared" si="214"/>
        <v>0</v>
      </c>
      <c r="AB388" s="199">
        <f t="shared" si="230"/>
        <v>0</v>
      </c>
      <c r="AC388" s="198">
        <f t="shared" si="231"/>
        <v>0</v>
      </c>
      <c r="AD388" s="198">
        <f t="shared" si="232"/>
        <v>0</v>
      </c>
      <c r="AG388" s="161">
        <f t="shared" si="233"/>
        <v>0</v>
      </c>
      <c r="AH388" s="198">
        <f t="shared" si="219"/>
        <v>0</v>
      </c>
      <c r="AJ388" s="200">
        <f t="shared" si="209"/>
        <v>0</v>
      </c>
    </row>
    <row r="389" ht="18" customHeight="1" spans="1:36">
      <c r="A389" s="103"/>
      <c r="B389" s="118">
        <v>2111199</v>
      </c>
      <c r="C389" s="118" t="s">
        <v>498</v>
      </c>
      <c r="D389" s="180">
        <f>E389+F389+W389</f>
        <v>8.6</v>
      </c>
      <c r="E389" s="180"/>
      <c r="F389" s="180">
        <f>G389+N389</f>
        <v>8.6</v>
      </c>
      <c r="G389" s="180">
        <v>8.6</v>
      </c>
      <c r="H389" s="180"/>
      <c r="I389" s="180"/>
      <c r="J389" s="180"/>
      <c r="K389" s="180"/>
      <c r="L389" s="180"/>
      <c r="M389" s="209"/>
      <c r="N389" s="180"/>
      <c r="O389" s="180"/>
      <c r="P389" s="180"/>
      <c r="Q389" s="180"/>
      <c r="R389" s="180"/>
      <c r="S389" s="180"/>
      <c r="T389" s="180"/>
      <c r="U389" s="180"/>
      <c r="V389" s="180"/>
      <c r="W389" s="180"/>
      <c r="X389" s="189"/>
      <c r="Y389" s="189"/>
      <c r="Z389" s="200"/>
      <c r="AA389" s="198"/>
      <c r="AB389" s="199"/>
      <c r="AC389" s="198"/>
      <c r="AD389" s="198"/>
      <c r="AG389" s="161"/>
      <c r="AH389" s="198"/>
      <c r="AJ389" s="200"/>
    </row>
    <row r="390" ht="18" customHeight="1" spans="1:36">
      <c r="A390" s="103">
        <v>1</v>
      </c>
      <c r="B390" s="115">
        <v>2111400</v>
      </c>
      <c r="C390" s="115" t="s">
        <v>105</v>
      </c>
      <c r="D390" s="180">
        <f>SUM(D391)</f>
        <v>12.5</v>
      </c>
      <c r="E390" s="180">
        <f t="shared" ref="E390:V390" si="235">SUM(E391)</f>
        <v>0</v>
      </c>
      <c r="F390" s="180">
        <f t="shared" si="235"/>
        <v>12.5</v>
      </c>
      <c r="G390" s="180">
        <f t="shared" si="235"/>
        <v>0</v>
      </c>
      <c r="H390" s="180">
        <f t="shared" si="235"/>
        <v>0</v>
      </c>
      <c r="I390" s="180">
        <f t="shared" si="235"/>
        <v>0</v>
      </c>
      <c r="J390" s="180">
        <f t="shared" si="235"/>
        <v>0</v>
      </c>
      <c r="K390" s="180">
        <f t="shared" si="235"/>
        <v>0</v>
      </c>
      <c r="L390" s="180">
        <f t="shared" si="235"/>
        <v>0</v>
      </c>
      <c r="M390" s="180">
        <f t="shared" si="235"/>
        <v>0</v>
      </c>
      <c r="N390" s="180">
        <f t="shared" si="235"/>
        <v>12.5</v>
      </c>
      <c r="O390" s="180">
        <f t="shared" si="235"/>
        <v>13</v>
      </c>
      <c r="P390" s="180">
        <f t="shared" si="235"/>
        <v>0</v>
      </c>
      <c r="Q390" s="180">
        <f t="shared" si="235"/>
        <v>0</v>
      </c>
      <c r="R390" s="180">
        <f t="shared" si="235"/>
        <v>0</v>
      </c>
      <c r="S390" s="180">
        <f t="shared" si="235"/>
        <v>0</v>
      </c>
      <c r="T390" s="180">
        <f t="shared" si="235"/>
        <v>0</v>
      </c>
      <c r="U390" s="180">
        <f t="shared" si="235"/>
        <v>0</v>
      </c>
      <c r="V390" s="180">
        <f t="shared" si="235"/>
        <v>0</v>
      </c>
      <c r="W390" s="180"/>
      <c r="X390" s="189"/>
      <c r="Y390" s="189"/>
      <c r="Z390" s="200">
        <f t="shared" si="229"/>
        <v>0</v>
      </c>
      <c r="AA390" s="198">
        <f t="shared" si="214"/>
        <v>0</v>
      </c>
      <c r="AB390" s="199">
        <f t="shared" si="230"/>
        <v>0</v>
      </c>
      <c r="AC390" s="198">
        <f t="shared" si="231"/>
        <v>0</v>
      </c>
      <c r="AD390" s="198">
        <f t="shared" si="232"/>
        <v>0</v>
      </c>
      <c r="AG390" s="161">
        <f t="shared" si="233"/>
        <v>0</v>
      </c>
      <c r="AH390" s="198">
        <f t="shared" si="219"/>
        <v>0</v>
      </c>
      <c r="AJ390" s="200">
        <f t="shared" si="209"/>
        <v>0</v>
      </c>
    </row>
    <row r="391" ht="18" customHeight="1" spans="1:36">
      <c r="A391" s="103"/>
      <c r="B391" s="118">
        <v>2111499</v>
      </c>
      <c r="C391" s="118" t="s">
        <v>499</v>
      </c>
      <c r="D391" s="180">
        <f>E391+F391+W391</f>
        <v>12.5</v>
      </c>
      <c r="E391" s="180"/>
      <c r="F391" s="180">
        <f>G391+N391</f>
        <v>12.5</v>
      </c>
      <c r="G391" s="180">
        <f>H391+L391</f>
        <v>0</v>
      </c>
      <c r="H391" s="180">
        <f>SUM(I391:K391)</f>
        <v>0</v>
      </c>
      <c r="I391" s="180"/>
      <c r="J391" s="180"/>
      <c r="K391" s="180"/>
      <c r="L391" s="180"/>
      <c r="M391" s="209"/>
      <c r="N391" s="180">
        <v>12.5</v>
      </c>
      <c r="O391" s="180">
        <v>13</v>
      </c>
      <c r="P391" s="180"/>
      <c r="Q391" s="180"/>
      <c r="R391" s="180"/>
      <c r="S391" s="180"/>
      <c r="T391" s="180"/>
      <c r="U391" s="180"/>
      <c r="V391" s="180"/>
      <c r="W391" s="180"/>
      <c r="X391" s="189"/>
      <c r="Y391" s="189"/>
      <c r="Z391" s="200">
        <f t="shared" si="229"/>
        <v>0</v>
      </c>
      <c r="AA391" s="198">
        <f t="shared" si="214"/>
        <v>0</v>
      </c>
      <c r="AB391" s="199">
        <f t="shared" si="230"/>
        <v>0</v>
      </c>
      <c r="AC391" s="198">
        <f t="shared" si="231"/>
        <v>0</v>
      </c>
      <c r="AD391" s="198">
        <f t="shared" si="232"/>
        <v>0</v>
      </c>
      <c r="AG391" s="161">
        <f t="shared" si="233"/>
        <v>0</v>
      </c>
      <c r="AH391" s="198">
        <f t="shared" si="219"/>
        <v>0</v>
      </c>
      <c r="AJ391" s="200">
        <f t="shared" si="209"/>
        <v>0</v>
      </c>
    </row>
    <row r="392" ht="18" customHeight="1" spans="1:36">
      <c r="A392" s="103"/>
      <c r="B392" s="115">
        <v>2119900</v>
      </c>
      <c r="C392" s="115" t="s">
        <v>500</v>
      </c>
      <c r="D392" s="180">
        <f>E392+F392+W392</f>
        <v>90</v>
      </c>
      <c r="E392" s="180"/>
      <c r="F392" s="180">
        <f>G392+N392</f>
        <v>90</v>
      </c>
      <c r="G392" s="180">
        <v>90</v>
      </c>
      <c r="H392" s="180">
        <f>SUM(I392:K392)</f>
        <v>0</v>
      </c>
      <c r="I392" s="180"/>
      <c r="J392" s="180"/>
      <c r="K392" s="180"/>
      <c r="L392" s="180"/>
      <c r="M392" s="183"/>
      <c r="N392" s="180">
        <f>SUM(O392:V392)</f>
        <v>0</v>
      </c>
      <c r="O392" s="180"/>
      <c r="P392" s="180"/>
      <c r="Q392" s="180"/>
      <c r="R392" s="180"/>
      <c r="S392" s="180"/>
      <c r="T392" s="180"/>
      <c r="U392" s="180"/>
      <c r="V392" s="180"/>
      <c r="W392" s="180"/>
      <c r="X392" s="189"/>
      <c r="Y392" s="189"/>
      <c r="Z392" s="200">
        <f t="shared" si="229"/>
        <v>0</v>
      </c>
      <c r="AA392" s="198">
        <f t="shared" si="214"/>
        <v>0</v>
      </c>
      <c r="AB392" s="199">
        <f t="shared" si="230"/>
        <v>0</v>
      </c>
      <c r="AC392" s="198">
        <f t="shared" si="231"/>
        <v>0</v>
      </c>
      <c r="AD392" s="198">
        <f t="shared" si="232"/>
        <v>0</v>
      </c>
      <c r="AG392" s="161">
        <f t="shared" si="233"/>
        <v>0</v>
      </c>
      <c r="AH392" s="198">
        <f t="shared" si="219"/>
        <v>0</v>
      </c>
      <c r="AJ392" s="200">
        <f t="shared" si="209"/>
        <v>0</v>
      </c>
    </row>
    <row r="393" ht="18" customHeight="1" spans="1:36">
      <c r="A393" s="103">
        <v>1</v>
      </c>
      <c r="B393" s="115">
        <v>2120000</v>
      </c>
      <c r="C393" s="115" t="s">
        <v>501</v>
      </c>
      <c r="D393" s="180">
        <f t="shared" ref="D393:V393" si="236">D394+D404+D405+D406+D407+D408</f>
        <v>9054.5</v>
      </c>
      <c r="E393" s="180">
        <f t="shared" si="236"/>
        <v>5702.5</v>
      </c>
      <c r="F393" s="180">
        <f t="shared" si="236"/>
        <v>3352</v>
      </c>
      <c r="G393" s="180">
        <f t="shared" si="236"/>
        <v>460</v>
      </c>
      <c r="H393" s="180">
        <f t="shared" si="236"/>
        <v>0</v>
      </c>
      <c r="I393" s="180">
        <f t="shared" si="236"/>
        <v>0</v>
      </c>
      <c r="J393" s="180">
        <f t="shared" si="236"/>
        <v>0</v>
      </c>
      <c r="K393" s="180">
        <f t="shared" si="236"/>
        <v>0</v>
      </c>
      <c r="L393" s="180">
        <f t="shared" si="236"/>
        <v>0</v>
      </c>
      <c r="M393" s="180">
        <f t="shared" si="236"/>
        <v>0</v>
      </c>
      <c r="N393" s="180">
        <f t="shared" si="236"/>
        <v>2892</v>
      </c>
      <c r="O393" s="180">
        <f t="shared" si="236"/>
        <v>2350</v>
      </c>
      <c r="P393" s="180">
        <f t="shared" si="236"/>
        <v>0</v>
      </c>
      <c r="Q393" s="180">
        <f t="shared" si="236"/>
        <v>0</v>
      </c>
      <c r="R393" s="180">
        <f t="shared" si="236"/>
        <v>0</v>
      </c>
      <c r="S393" s="180">
        <f t="shared" si="236"/>
        <v>0</v>
      </c>
      <c r="T393" s="180">
        <f t="shared" si="236"/>
        <v>0</v>
      </c>
      <c r="U393" s="180">
        <f t="shared" si="236"/>
        <v>0</v>
      </c>
      <c r="V393" s="180">
        <f t="shared" si="236"/>
        <v>1118</v>
      </c>
      <c r="W393" s="180"/>
      <c r="X393" s="189"/>
      <c r="Y393" s="189"/>
      <c r="Z393" s="200">
        <f t="shared" si="229"/>
        <v>8594.5</v>
      </c>
      <c r="AA393" s="198">
        <f>Z393/223755.7</f>
        <v>0.0384</v>
      </c>
      <c r="AB393" s="199">
        <f t="shared" si="230"/>
        <v>2619</v>
      </c>
      <c r="AC393" s="198">
        <f t="shared" si="231"/>
        <v>0.4383</v>
      </c>
      <c r="AD393" s="198">
        <f t="shared" si="232"/>
        <v>0.0074</v>
      </c>
      <c r="AE393" s="170">
        <v>3034.5</v>
      </c>
      <c r="AF393" s="170">
        <v>2940.6</v>
      </c>
      <c r="AG393" s="161">
        <f t="shared" si="233"/>
        <v>5975.1</v>
      </c>
      <c r="AH393" s="198">
        <f>AG393/192555</f>
        <v>0.031</v>
      </c>
      <c r="AJ393" s="200">
        <f t="shared" si="209"/>
        <v>0</v>
      </c>
    </row>
    <row r="394" ht="18" customHeight="1" spans="1:36">
      <c r="A394" s="103">
        <v>1</v>
      </c>
      <c r="B394" s="115">
        <v>2120100</v>
      </c>
      <c r="C394" s="115" t="s">
        <v>502</v>
      </c>
      <c r="D394" s="180">
        <f>D395+D403+D401+D402</f>
        <v>6015.5</v>
      </c>
      <c r="E394" s="180">
        <f t="shared" ref="E394:V394" si="237">E395+E403+E401+E402</f>
        <v>5702.5</v>
      </c>
      <c r="F394" s="180">
        <f t="shared" si="237"/>
        <v>313</v>
      </c>
      <c r="G394" s="180">
        <f t="shared" si="237"/>
        <v>0</v>
      </c>
      <c r="H394" s="180">
        <f t="shared" si="237"/>
        <v>0</v>
      </c>
      <c r="I394" s="180">
        <f t="shared" si="237"/>
        <v>0</v>
      </c>
      <c r="J394" s="180">
        <f t="shared" si="237"/>
        <v>0</v>
      </c>
      <c r="K394" s="180">
        <f t="shared" si="237"/>
        <v>0</v>
      </c>
      <c r="L394" s="180">
        <f t="shared" si="237"/>
        <v>0</v>
      </c>
      <c r="M394" s="180">
        <f t="shared" si="237"/>
        <v>0</v>
      </c>
      <c r="N394" s="180">
        <f t="shared" si="237"/>
        <v>313</v>
      </c>
      <c r="O394" s="180">
        <f t="shared" si="237"/>
        <v>0</v>
      </c>
      <c r="P394" s="180">
        <f t="shared" si="237"/>
        <v>0</v>
      </c>
      <c r="Q394" s="180">
        <f t="shared" si="237"/>
        <v>0</v>
      </c>
      <c r="R394" s="180">
        <f t="shared" si="237"/>
        <v>0</v>
      </c>
      <c r="S394" s="180">
        <f t="shared" si="237"/>
        <v>0</v>
      </c>
      <c r="T394" s="180">
        <f t="shared" si="237"/>
        <v>0</v>
      </c>
      <c r="U394" s="180">
        <f t="shared" si="237"/>
        <v>0</v>
      </c>
      <c r="V394" s="180">
        <f t="shared" si="237"/>
        <v>798</v>
      </c>
      <c r="W394" s="180">
        <f>W395+W403+W401</f>
        <v>0</v>
      </c>
      <c r="X394" s="189"/>
      <c r="Y394" s="189"/>
      <c r="Z394" s="200">
        <f t="shared" si="229"/>
        <v>0</v>
      </c>
      <c r="AA394" s="198">
        <f t="shared" si="214"/>
        <v>0</v>
      </c>
      <c r="AB394" s="199">
        <f t="shared" si="230"/>
        <v>0</v>
      </c>
      <c r="AC394" s="198">
        <f t="shared" si="231"/>
        <v>0</v>
      </c>
      <c r="AD394" s="198">
        <f t="shared" si="232"/>
        <v>0</v>
      </c>
      <c r="AG394" s="161">
        <f t="shared" si="233"/>
        <v>0</v>
      </c>
      <c r="AH394" s="198">
        <f t="shared" si="219"/>
        <v>0</v>
      </c>
      <c r="AJ394" s="200">
        <f t="shared" si="209"/>
        <v>0</v>
      </c>
    </row>
    <row r="395" ht="18" customHeight="1" spans="1:36">
      <c r="A395" s="103">
        <v>1</v>
      </c>
      <c r="B395" s="118">
        <v>2120101</v>
      </c>
      <c r="C395" s="118" t="s">
        <v>176</v>
      </c>
      <c r="D395" s="180">
        <f t="shared" ref="D395:V395" si="238">SUM(D396:D400)</f>
        <v>5702.5</v>
      </c>
      <c r="E395" s="180">
        <f t="shared" si="238"/>
        <v>5702.5</v>
      </c>
      <c r="F395" s="180">
        <f t="shared" si="238"/>
        <v>0</v>
      </c>
      <c r="G395" s="180">
        <f t="shared" si="238"/>
        <v>0</v>
      </c>
      <c r="H395" s="180">
        <f t="shared" si="238"/>
        <v>0</v>
      </c>
      <c r="I395" s="180">
        <f t="shared" si="238"/>
        <v>0</v>
      </c>
      <c r="J395" s="180">
        <f t="shared" si="238"/>
        <v>0</v>
      </c>
      <c r="K395" s="180">
        <f t="shared" si="238"/>
        <v>0</v>
      </c>
      <c r="L395" s="180">
        <f t="shared" si="238"/>
        <v>0</v>
      </c>
      <c r="M395" s="180">
        <f t="shared" si="238"/>
        <v>0</v>
      </c>
      <c r="N395" s="180">
        <f t="shared" si="238"/>
        <v>0</v>
      </c>
      <c r="O395" s="180">
        <f t="shared" si="238"/>
        <v>0</v>
      </c>
      <c r="P395" s="180">
        <f t="shared" si="238"/>
        <v>0</v>
      </c>
      <c r="Q395" s="180">
        <f t="shared" si="238"/>
        <v>0</v>
      </c>
      <c r="R395" s="180">
        <f t="shared" si="238"/>
        <v>0</v>
      </c>
      <c r="S395" s="180">
        <f t="shared" si="238"/>
        <v>0</v>
      </c>
      <c r="T395" s="180">
        <f t="shared" si="238"/>
        <v>0</v>
      </c>
      <c r="U395" s="180">
        <f t="shared" si="238"/>
        <v>0</v>
      </c>
      <c r="V395" s="180">
        <f t="shared" si="238"/>
        <v>0</v>
      </c>
      <c r="W395" s="180"/>
      <c r="X395" s="189"/>
      <c r="Y395" s="189"/>
      <c r="Z395" s="200">
        <f t="shared" si="229"/>
        <v>0</v>
      </c>
      <c r="AA395" s="198">
        <f t="shared" si="214"/>
        <v>0</v>
      </c>
      <c r="AB395" s="199">
        <f t="shared" si="230"/>
        <v>0</v>
      </c>
      <c r="AC395" s="198">
        <f t="shared" si="231"/>
        <v>0</v>
      </c>
      <c r="AD395" s="198">
        <f t="shared" si="232"/>
        <v>0</v>
      </c>
      <c r="AG395" s="161">
        <f t="shared" si="233"/>
        <v>0</v>
      </c>
      <c r="AH395" s="198">
        <f t="shared" si="219"/>
        <v>0</v>
      </c>
      <c r="AJ395" s="200">
        <f t="shared" si="209"/>
        <v>0</v>
      </c>
    </row>
    <row r="396" ht="18" customHeight="1" spans="1:36">
      <c r="A396" s="103"/>
      <c r="B396" s="118"/>
      <c r="C396" s="118" t="s">
        <v>503</v>
      </c>
      <c r="D396" s="180">
        <f>E396+F396+W396</f>
        <v>21</v>
      </c>
      <c r="E396" s="180">
        <v>21</v>
      </c>
      <c r="F396" s="180">
        <f t="shared" ref="F396:F408" si="239">G396+N396</f>
        <v>0</v>
      </c>
      <c r="G396" s="180">
        <f t="shared" ref="G396:G407" si="240">H396+L396</f>
        <v>0</v>
      </c>
      <c r="H396" s="180">
        <f t="shared" ref="H396:H408" si="241">SUM(I396:K396)</f>
        <v>0</v>
      </c>
      <c r="I396" s="180"/>
      <c r="J396" s="180"/>
      <c r="K396" s="180"/>
      <c r="L396" s="180"/>
      <c r="M396" s="183"/>
      <c r="N396" s="180">
        <f t="shared" ref="N396:N408" si="242">SUM(O396:V396)</f>
        <v>0</v>
      </c>
      <c r="O396" s="180"/>
      <c r="P396" s="180"/>
      <c r="Q396" s="180"/>
      <c r="R396" s="180"/>
      <c r="S396" s="180"/>
      <c r="T396" s="180"/>
      <c r="U396" s="180"/>
      <c r="V396" s="180"/>
      <c r="W396" s="180"/>
      <c r="X396" s="189"/>
      <c r="Y396" s="189"/>
      <c r="Z396" s="200">
        <f t="shared" si="229"/>
        <v>0</v>
      </c>
      <c r="AA396" s="198">
        <f t="shared" si="214"/>
        <v>0</v>
      </c>
      <c r="AB396" s="199">
        <f t="shared" si="230"/>
        <v>0</v>
      </c>
      <c r="AC396" s="198">
        <f t="shared" si="231"/>
        <v>0</v>
      </c>
      <c r="AD396" s="198">
        <f t="shared" si="232"/>
        <v>0</v>
      </c>
      <c r="AG396" s="161">
        <f t="shared" si="233"/>
        <v>0</v>
      </c>
      <c r="AH396" s="198">
        <f t="shared" si="219"/>
        <v>0</v>
      </c>
      <c r="AJ396" s="200">
        <f t="shared" si="209"/>
        <v>0</v>
      </c>
    </row>
    <row r="397" ht="18" customHeight="1" spans="1:36">
      <c r="A397" s="103"/>
      <c r="B397" s="118"/>
      <c r="C397" s="118" t="s">
        <v>504</v>
      </c>
      <c r="D397" s="180">
        <f t="shared" ref="D397:D408" si="243">E397+F397+W397</f>
        <v>182.9</v>
      </c>
      <c r="E397" s="180">
        <v>182.9</v>
      </c>
      <c r="F397" s="180">
        <f t="shared" si="239"/>
        <v>0</v>
      </c>
      <c r="G397" s="180">
        <f t="shared" si="240"/>
        <v>0</v>
      </c>
      <c r="H397" s="180">
        <f t="shared" si="241"/>
        <v>0</v>
      </c>
      <c r="I397" s="180"/>
      <c r="J397" s="180"/>
      <c r="K397" s="180"/>
      <c r="L397" s="180"/>
      <c r="M397" s="183"/>
      <c r="N397" s="180">
        <f t="shared" si="242"/>
        <v>0</v>
      </c>
      <c r="O397" s="180"/>
      <c r="P397" s="180"/>
      <c r="Q397" s="180"/>
      <c r="R397" s="180"/>
      <c r="S397" s="180"/>
      <c r="T397" s="180"/>
      <c r="U397" s="180"/>
      <c r="V397" s="180"/>
      <c r="W397" s="180"/>
      <c r="X397" s="189"/>
      <c r="Y397" s="189"/>
      <c r="Z397" s="200">
        <f t="shared" si="229"/>
        <v>0</v>
      </c>
      <c r="AA397" s="198">
        <f t="shared" si="214"/>
        <v>0</v>
      </c>
      <c r="AB397" s="199">
        <f t="shared" si="230"/>
        <v>0</v>
      </c>
      <c r="AC397" s="198">
        <f t="shared" si="231"/>
        <v>0</v>
      </c>
      <c r="AD397" s="198">
        <f t="shared" si="232"/>
        <v>0</v>
      </c>
      <c r="AG397" s="161">
        <f t="shared" si="233"/>
        <v>0</v>
      </c>
      <c r="AH397" s="198">
        <f t="shared" si="219"/>
        <v>0</v>
      </c>
      <c r="AJ397" s="200">
        <f t="shared" si="209"/>
        <v>0</v>
      </c>
    </row>
    <row r="398" ht="18" customHeight="1" spans="1:36">
      <c r="A398" s="103"/>
      <c r="B398" s="118"/>
      <c r="C398" s="118" t="s">
        <v>505</v>
      </c>
      <c r="D398" s="180">
        <f t="shared" si="243"/>
        <v>4252.4</v>
      </c>
      <c r="E398" s="180">
        <v>4252.4</v>
      </c>
      <c r="F398" s="180">
        <f t="shared" si="239"/>
        <v>0</v>
      </c>
      <c r="G398" s="180">
        <f t="shared" si="240"/>
        <v>0</v>
      </c>
      <c r="H398" s="180">
        <f t="shared" si="241"/>
        <v>0</v>
      </c>
      <c r="I398" s="180"/>
      <c r="J398" s="180"/>
      <c r="K398" s="180"/>
      <c r="L398" s="180"/>
      <c r="M398" s="183"/>
      <c r="N398" s="180">
        <f t="shared" si="242"/>
        <v>0</v>
      </c>
      <c r="O398" s="180"/>
      <c r="P398" s="180"/>
      <c r="Q398" s="180"/>
      <c r="R398" s="180"/>
      <c r="S398" s="180"/>
      <c r="T398" s="180"/>
      <c r="U398" s="180"/>
      <c r="V398" s="180"/>
      <c r="W398" s="180"/>
      <c r="X398" s="189"/>
      <c r="Y398" s="189"/>
      <c r="Z398" s="200">
        <f t="shared" si="229"/>
        <v>0</v>
      </c>
      <c r="AA398" s="198">
        <f t="shared" si="214"/>
        <v>0</v>
      </c>
      <c r="AB398" s="199">
        <f t="shared" si="230"/>
        <v>0</v>
      </c>
      <c r="AC398" s="198">
        <f t="shared" si="231"/>
        <v>0</v>
      </c>
      <c r="AD398" s="198">
        <f t="shared" si="232"/>
        <v>0</v>
      </c>
      <c r="AG398" s="161">
        <f t="shared" si="233"/>
        <v>0</v>
      </c>
      <c r="AH398" s="198">
        <f t="shared" si="219"/>
        <v>0</v>
      </c>
      <c r="AJ398" s="200">
        <f t="shared" si="209"/>
        <v>0</v>
      </c>
    </row>
    <row r="399" ht="18" customHeight="1" spans="1:36">
      <c r="A399" s="103"/>
      <c r="B399" s="118"/>
      <c r="C399" s="118" t="s">
        <v>506</v>
      </c>
      <c r="D399" s="180">
        <f t="shared" si="243"/>
        <v>652.4</v>
      </c>
      <c r="E399" s="180">
        <v>652.4</v>
      </c>
      <c r="F399" s="180">
        <f t="shared" si="239"/>
        <v>0</v>
      </c>
      <c r="G399" s="180">
        <f t="shared" si="240"/>
        <v>0</v>
      </c>
      <c r="H399" s="180">
        <f t="shared" si="241"/>
        <v>0</v>
      </c>
      <c r="I399" s="180"/>
      <c r="J399" s="180"/>
      <c r="K399" s="180"/>
      <c r="L399" s="180"/>
      <c r="M399" s="183"/>
      <c r="N399" s="180">
        <f t="shared" si="242"/>
        <v>0</v>
      </c>
      <c r="O399" s="180"/>
      <c r="P399" s="180"/>
      <c r="Q399" s="180"/>
      <c r="R399" s="180"/>
      <c r="S399" s="180"/>
      <c r="T399" s="180"/>
      <c r="U399" s="180"/>
      <c r="V399" s="180"/>
      <c r="W399" s="180"/>
      <c r="X399" s="189"/>
      <c r="Y399" s="189"/>
      <c r="Z399" s="200">
        <f t="shared" si="229"/>
        <v>0</v>
      </c>
      <c r="AA399" s="198">
        <f t="shared" si="214"/>
        <v>0</v>
      </c>
      <c r="AB399" s="199">
        <f t="shared" si="230"/>
        <v>0</v>
      </c>
      <c r="AC399" s="198">
        <f t="shared" si="231"/>
        <v>0</v>
      </c>
      <c r="AD399" s="198">
        <f t="shared" si="232"/>
        <v>0</v>
      </c>
      <c r="AG399" s="161">
        <f t="shared" si="233"/>
        <v>0</v>
      </c>
      <c r="AH399" s="198">
        <f t="shared" si="219"/>
        <v>0</v>
      </c>
      <c r="AJ399" s="200">
        <f t="shared" si="209"/>
        <v>0</v>
      </c>
    </row>
    <row r="400" ht="18" customHeight="1" spans="1:36">
      <c r="A400" s="103"/>
      <c r="B400" s="118"/>
      <c r="C400" s="118" t="s">
        <v>507</v>
      </c>
      <c r="D400" s="180">
        <f t="shared" si="243"/>
        <v>593.8</v>
      </c>
      <c r="E400" s="180">
        <v>593.8</v>
      </c>
      <c r="F400" s="180">
        <f t="shared" si="239"/>
        <v>0</v>
      </c>
      <c r="G400" s="180">
        <f t="shared" si="240"/>
        <v>0</v>
      </c>
      <c r="H400" s="180">
        <f t="shared" si="241"/>
        <v>0</v>
      </c>
      <c r="I400" s="180"/>
      <c r="J400" s="180"/>
      <c r="K400" s="180"/>
      <c r="L400" s="180"/>
      <c r="M400" s="183"/>
      <c r="N400" s="180">
        <f t="shared" si="242"/>
        <v>0</v>
      </c>
      <c r="O400" s="180"/>
      <c r="P400" s="180"/>
      <c r="Q400" s="180"/>
      <c r="R400" s="180"/>
      <c r="S400" s="180"/>
      <c r="T400" s="180"/>
      <c r="U400" s="180"/>
      <c r="V400" s="180"/>
      <c r="W400" s="180"/>
      <c r="X400" s="189"/>
      <c r="Y400" s="189"/>
      <c r="Z400" s="200">
        <f t="shared" si="229"/>
        <v>0</v>
      </c>
      <c r="AA400" s="198">
        <f t="shared" si="214"/>
        <v>0</v>
      </c>
      <c r="AB400" s="199">
        <f t="shared" si="230"/>
        <v>0</v>
      </c>
      <c r="AC400" s="198">
        <f t="shared" si="231"/>
        <v>0</v>
      </c>
      <c r="AD400" s="198">
        <f t="shared" si="232"/>
        <v>0</v>
      </c>
      <c r="AG400" s="161">
        <f t="shared" si="233"/>
        <v>0</v>
      </c>
      <c r="AH400" s="198">
        <f t="shared" si="219"/>
        <v>0</v>
      </c>
      <c r="AJ400" s="200">
        <f t="shared" si="209"/>
        <v>0</v>
      </c>
    </row>
    <row r="401" ht="18" customHeight="1" spans="1:36">
      <c r="A401" s="103"/>
      <c r="B401" s="118">
        <v>2120104</v>
      </c>
      <c r="C401" s="118" t="s">
        <v>508</v>
      </c>
      <c r="D401" s="180">
        <f t="shared" si="243"/>
        <v>283</v>
      </c>
      <c r="E401" s="180"/>
      <c r="F401" s="180">
        <f t="shared" si="239"/>
        <v>283</v>
      </c>
      <c r="G401" s="180"/>
      <c r="H401" s="180"/>
      <c r="I401" s="180"/>
      <c r="J401" s="180"/>
      <c r="K401" s="180"/>
      <c r="L401" s="180"/>
      <c r="M401" s="183"/>
      <c r="N401" s="180">
        <v>283</v>
      </c>
      <c r="O401" s="180"/>
      <c r="P401" s="180"/>
      <c r="Q401" s="180"/>
      <c r="R401" s="180"/>
      <c r="S401" s="180"/>
      <c r="T401" s="180"/>
      <c r="U401" s="180"/>
      <c r="V401" s="180"/>
      <c r="W401" s="180"/>
      <c r="X401" s="189"/>
      <c r="Y401" s="189"/>
      <c r="Z401" s="200"/>
      <c r="AA401" s="198"/>
      <c r="AB401" s="199"/>
      <c r="AC401" s="198"/>
      <c r="AD401" s="198"/>
      <c r="AG401" s="161"/>
      <c r="AH401" s="198"/>
      <c r="AJ401" s="200"/>
    </row>
    <row r="402" ht="18" customHeight="1" spans="1:36">
      <c r="A402" s="103"/>
      <c r="B402" s="118">
        <v>2120108</v>
      </c>
      <c r="C402" s="118" t="s">
        <v>509</v>
      </c>
      <c r="D402" s="180">
        <f t="shared" si="243"/>
        <v>30</v>
      </c>
      <c r="E402" s="180"/>
      <c r="F402" s="180">
        <f t="shared" si="239"/>
        <v>30</v>
      </c>
      <c r="G402" s="180"/>
      <c r="H402" s="180"/>
      <c r="I402" s="180"/>
      <c r="J402" s="180"/>
      <c r="K402" s="180"/>
      <c r="L402" s="180"/>
      <c r="M402" s="183"/>
      <c r="N402" s="180">
        <v>30</v>
      </c>
      <c r="O402" s="180"/>
      <c r="P402" s="180"/>
      <c r="Q402" s="180"/>
      <c r="R402" s="180"/>
      <c r="S402" s="180"/>
      <c r="T402" s="180"/>
      <c r="U402" s="180"/>
      <c r="V402" s="180"/>
      <c r="W402" s="180"/>
      <c r="X402" s="189"/>
      <c r="Y402" s="189"/>
      <c r="Z402" s="200"/>
      <c r="AA402" s="198"/>
      <c r="AB402" s="199"/>
      <c r="AC402" s="198"/>
      <c r="AD402" s="198"/>
      <c r="AG402" s="161"/>
      <c r="AH402" s="198"/>
      <c r="AJ402" s="200"/>
    </row>
    <row r="403" ht="18" customHeight="1" spans="1:36">
      <c r="A403" s="103"/>
      <c r="B403" s="118">
        <v>2120199</v>
      </c>
      <c r="C403" s="118" t="s">
        <v>510</v>
      </c>
      <c r="D403" s="180">
        <f t="shared" si="243"/>
        <v>0</v>
      </c>
      <c r="E403" s="180"/>
      <c r="F403" s="180">
        <f t="shared" si="239"/>
        <v>0</v>
      </c>
      <c r="G403" s="180">
        <f t="shared" si="240"/>
        <v>0</v>
      </c>
      <c r="H403" s="180">
        <f t="shared" si="241"/>
        <v>0</v>
      </c>
      <c r="I403" s="180"/>
      <c r="J403" s="180"/>
      <c r="K403" s="180"/>
      <c r="L403" s="180"/>
      <c r="M403" s="182"/>
      <c r="N403" s="180"/>
      <c r="O403" s="180"/>
      <c r="P403" s="180"/>
      <c r="Q403" s="180"/>
      <c r="R403" s="180"/>
      <c r="S403" s="180"/>
      <c r="T403" s="180"/>
      <c r="U403" s="180"/>
      <c r="V403" s="180">
        <v>798</v>
      </c>
      <c r="W403" s="180"/>
      <c r="X403" s="189"/>
      <c r="Y403" s="189"/>
      <c r="Z403" s="200">
        <f t="shared" si="229"/>
        <v>0</v>
      </c>
      <c r="AA403" s="198">
        <f t="shared" si="214"/>
        <v>0</v>
      </c>
      <c r="AB403" s="199">
        <f t="shared" si="230"/>
        <v>0</v>
      </c>
      <c r="AC403" s="198">
        <f t="shared" si="231"/>
        <v>0</v>
      </c>
      <c r="AD403" s="198">
        <f t="shared" si="232"/>
        <v>0</v>
      </c>
      <c r="AG403" s="161">
        <f t="shared" si="233"/>
        <v>0</v>
      </c>
      <c r="AH403" s="198">
        <f t="shared" si="219"/>
        <v>0</v>
      </c>
      <c r="AJ403" s="200">
        <f t="shared" si="209"/>
        <v>0</v>
      </c>
    </row>
    <row r="404" ht="18" customHeight="1" spans="1:36">
      <c r="A404" s="103"/>
      <c r="B404" s="115">
        <v>2120200</v>
      </c>
      <c r="C404" s="115" t="s">
        <v>511</v>
      </c>
      <c r="D404" s="180">
        <f t="shared" si="243"/>
        <v>417</v>
      </c>
      <c r="E404" s="180"/>
      <c r="F404" s="180">
        <f t="shared" si="239"/>
        <v>417</v>
      </c>
      <c r="G404" s="180">
        <f t="shared" si="240"/>
        <v>0</v>
      </c>
      <c r="H404" s="180">
        <f t="shared" si="241"/>
        <v>0</v>
      </c>
      <c r="I404" s="180"/>
      <c r="J404" s="180"/>
      <c r="K404" s="180"/>
      <c r="L404" s="180"/>
      <c r="M404" s="182"/>
      <c r="N404" s="180">
        <v>417</v>
      </c>
      <c r="O404" s="180"/>
      <c r="P404" s="180"/>
      <c r="Q404" s="180"/>
      <c r="R404" s="180"/>
      <c r="S404" s="180"/>
      <c r="T404" s="180"/>
      <c r="U404" s="180"/>
      <c r="V404" s="180"/>
      <c r="W404" s="180"/>
      <c r="X404" s="189"/>
      <c r="Y404" s="189"/>
      <c r="Z404" s="200">
        <f t="shared" si="229"/>
        <v>0</v>
      </c>
      <c r="AA404" s="198">
        <f t="shared" si="214"/>
        <v>0</v>
      </c>
      <c r="AB404" s="199">
        <f t="shared" si="230"/>
        <v>0</v>
      </c>
      <c r="AC404" s="198">
        <f t="shared" si="231"/>
        <v>0</v>
      </c>
      <c r="AD404" s="198">
        <f t="shared" si="232"/>
        <v>0</v>
      </c>
      <c r="AG404" s="161">
        <f t="shared" si="233"/>
        <v>0</v>
      </c>
      <c r="AH404" s="198">
        <f t="shared" si="219"/>
        <v>0</v>
      </c>
      <c r="AJ404" s="200">
        <f t="shared" si="209"/>
        <v>0</v>
      </c>
    </row>
    <row r="405" ht="18" customHeight="1" spans="1:36">
      <c r="A405" s="103"/>
      <c r="B405" s="115">
        <v>2120399</v>
      </c>
      <c r="C405" s="115" t="s">
        <v>512</v>
      </c>
      <c r="D405" s="180">
        <f t="shared" si="243"/>
        <v>2162</v>
      </c>
      <c r="E405" s="180"/>
      <c r="F405" s="180">
        <f t="shared" si="239"/>
        <v>2162</v>
      </c>
      <c r="G405" s="180">
        <f t="shared" si="240"/>
        <v>0</v>
      </c>
      <c r="H405" s="180">
        <f t="shared" si="241"/>
        <v>0</v>
      </c>
      <c r="I405" s="180"/>
      <c r="J405" s="180"/>
      <c r="K405" s="180"/>
      <c r="L405" s="180"/>
      <c r="M405" s="183"/>
      <c r="N405" s="180">
        <v>2162</v>
      </c>
      <c r="O405" s="180">
        <v>2350</v>
      </c>
      <c r="P405" s="180"/>
      <c r="Q405" s="180"/>
      <c r="R405" s="180"/>
      <c r="S405" s="180"/>
      <c r="T405" s="180"/>
      <c r="U405" s="180"/>
      <c r="V405" s="180"/>
      <c r="W405" s="180"/>
      <c r="X405" s="189"/>
      <c r="Y405" s="189"/>
      <c r="Z405" s="200">
        <f t="shared" si="229"/>
        <v>0</v>
      </c>
      <c r="AA405" s="198">
        <f t="shared" si="214"/>
        <v>0</v>
      </c>
      <c r="AB405" s="199">
        <f t="shared" si="230"/>
        <v>0</v>
      </c>
      <c r="AC405" s="198">
        <f t="shared" si="231"/>
        <v>0</v>
      </c>
      <c r="AD405" s="198">
        <f t="shared" si="232"/>
        <v>0</v>
      </c>
      <c r="AG405" s="161">
        <f t="shared" si="233"/>
        <v>0</v>
      </c>
      <c r="AH405" s="198">
        <f t="shared" si="219"/>
        <v>0</v>
      </c>
      <c r="AJ405" s="200">
        <f t="shared" si="209"/>
        <v>0</v>
      </c>
    </row>
    <row r="406" ht="18" customHeight="1" spans="1:36">
      <c r="A406" s="103"/>
      <c r="B406" s="115">
        <v>2120501</v>
      </c>
      <c r="C406" s="115" t="s">
        <v>513</v>
      </c>
      <c r="D406" s="180">
        <f t="shared" si="243"/>
        <v>0</v>
      </c>
      <c r="E406" s="180"/>
      <c r="F406" s="180">
        <f t="shared" si="239"/>
        <v>0</v>
      </c>
      <c r="G406" s="180">
        <f t="shared" si="240"/>
        <v>0</v>
      </c>
      <c r="H406" s="180">
        <f t="shared" si="241"/>
        <v>0</v>
      </c>
      <c r="I406" s="180"/>
      <c r="J406" s="180"/>
      <c r="K406" s="180"/>
      <c r="L406" s="180"/>
      <c r="M406" s="183"/>
      <c r="N406" s="180"/>
      <c r="O406" s="180"/>
      <c r="P406" s="180"/>
      <c r="Q406" s="180"/>
      <c r="R406" s="180"/>
      <c r="S406" s="180"/>
      <c r="T406" s="180"/>
      <c r="U406" s="180"/>
      <c r="V406" s="180">
        <v>320</v>
      </c>
      <c r="W406" s="180"/>
      <c r="X406" s="189"/>
      <c r="Y406" s="189"/>
      <c r="Z406" s="200">
        <f t="shared" si="229"/>
        <v>0</v>
      </c>
      <c r="AA406" s="198">
        <f t="shared" si="214"/>
        <v>0</v>
      </c>
      <c r="AB406" s="199">
        <f t="shared" si="230"/>
        <v>0</v>
      </c>
      <c r="AC406" s="198">
        <f t="shared" si="231"/>
        <v>0</v>
      </c>
      <c r="AD406" s="198">
        <f t="shared" si="232"/>
        <v>0</v>
      </c>
      <c r="AG406" s="161">
        <f t="shared" si="233"/>
        <v>0</v>
      </c>
      <c r="AH406" s="198">
        <f t="shared" si="219"/>
        <v>0</v>
      </c>
      <c r="AJ406" s="200">
        <f t="shared" si="209"/>
        <v>0</v>
      </c>
    </row>
    <row r="407" ht="18" customHeight="1" spans="1:36">
      <c r="A407" s="103"/>
      <c r="B407" s="115">
        <v>2120600</v>
      </c>
      <c r="C407" s="115" t="s">
        <v>514</v>
      </c>
      <c r="D407" s="180">
        <f t="shared" si="243"/>
        <v>0</v>
      </c>
      <c r="E407" s="180"/>
      <c r="F407" s="180">
        <f t="shared" si="239"/>
        <v>0</v>
      </c>
      <c r="G407" s="180">
        <f t="shared" si="240"/>
        <v>0</v>
      </c>
      <c r="H407" s="180">
        <f t="shared" si="241"/>
        <v>0</v>
      </c>
      <c r="I407" s="180"/>
      <c r="J407" s="180"/>
      <c r="K407" s="180"/>
      <c r="L407" s="180"/>
      <c r="M407" s="183"/>
      <c r="N407" s="180">
        <f t="shared" si="242"/>
        <v>0</v>
      </c>
      <c r="O407" s="180"/>
      <c r="P407" s="180"/>
      <c r="Q407" s="180"/>
      <c r="R407" s="180"/>
      <c r="S407" s="180"/>
      <c r="T407" s="180"/>
      <c r="U407" s="180"/>
      <c r="V407" s="180"/>
      <c r="W407" s="180"/>
      <c r="X407" s="189"/>
      <c r="Y407" s="189"/>
      <c r="Z407" s="200">
        <f t="shared" si="229"/>
        <v>0</v>
      </c>
      <c r="AA407" s="198">
        <f t="shared" si="214"/>
        <v>0</v>
      </c>
      <c r="AB407" s="199">
        <f t="shared" si="230"/>
        <v>0</v>
      </c>
      <c r="AC407" s="198">
        <f t="shared" si="231"/>
        <v>0</v>
      </c>
      <c r="AD407" s="198">
        <f t="shared" si="232"/>
        <v>0</v>
      </c>
      <c r="AG407" s="161">
        <f t="shared" si="233"/>
        <v>0</v>
      </c>
      <c r="AH407" s="198">
        <f t="shared" si="219"/>
        <v>0</v>
      </c>
      <c r="AJ407" s="200">
        <f t="shared" si="209"/>
        <v>0</v>
      </c>
    </row>
    <row r="408" ht="18" customHeight="1" spans="1:36">
      <c r="A408" s="103"/>
      <c r="B408" s="115">
        <v>2129999</v>
      </c>
      <c r="C408" s="115" t="s">
        <v>515</v>
      </c>
      <c r="D408" s="180">
        <f t="shared" si="243"/>
        <v>460</v>
      </c>
      <c r="E408" s="180"/>
      <c r="F408" s="180">
        <f t="shared" si="239"/>
        <v>460</v>
      </c>
      <c r="G408" s="180">
        <v>460</v>
      </c>
      <c r="H408" s="180">
        <f t="shared" si="241"/>
        <v>0</v>
      </c>
      <c r="I408" s="180"/>
      <c r="J408" s="180"/>
      <c r="K408" s="180"/>
      <c r="L408" s="180"/>
      <c r="M408" s="183"/>
      <c r="N408" s="180">
        <f t="shared" si="242"/>
        <v>0</v>
      </c>
      <c r="O408" s="180"/>
      <c r="P408" s="180"/>
      <c r="Q408" s="180"/>
      <c r="R408" s="180"/>
      <c r="S408" s="180"/>
      <c r="T408" s="180"/>
      <c r="U408" s="180"/>
      <c r="V408" s="180"/>
      <c r="W408" s="180"/>
      <c r="X408" s="189"/>
      <c r="Y408" s="189"/>
      <c r="Z408" s="200">
        <f t="shared" si="229"/>
        <v>0</v>
      </c>
      <c r="AA408" s="198">
        <f t="shared" si="214"/>
        <v>0</v>
      </c>
      <c r="AB408" s="199">
        <f t="shared" si="230"/>
        <v>0</v>
      </c>
      <c r="AC408" s="198">
        <f t="shared" si="231"/>
        <v>0</v>
      </c>
      <c r="AD408" s="198">
        <f t="shared" si="232"/>
        <v>0</v>
      </c>
      <c r="AG408" s="161">
        <f t="shared" si="233"/>
        <v>0</v>
      </c>
      <c r="AH408" s="198">
        <f t="shared" si="219"/>
        <v>0</v>
      </c>
      <c r="AJ408" s="200">
        <f t="shared" si="209"/>
        <v>0</v>
      </c>
    </row>
    <row r="409" ht="18" customHeight="1" spans="1:36">
      <c r="A409" s="103">
        <v>1</v>
      </c>
      <c r="B409" s="115">
        <v>2130000</v>
      </c>
      <c r="C409" s="115" t="s">
        <v>516</v>
      </c>
      <c r="D409" s="180">
        <f>D410+D433+D447+D462+D466+D471+D476+D483+D481</f>
        <v>24348.8</v>
      </c>
      <c r="E409" s="180">
        <f t="shared" ref="E409:W409" si="244">E410+E433+E447+E462+E466+E471+E476+E483+E481</f>
        <v>5435</v>
      </c>
      <c r="F409" s="180">
        <f t="shared" si="244"/>
        <v>18913.8</v>
      </c>
      <c r="G409" s="180">
        <f t="shared" si="244"/>
        <v>13917.4</v>
      </c>
      <c r="H409" s="180">
        <f t="shared" si="244"/>
        <v>2079</v>
      </c>
      <c r="I409" s="180">
        <f t="shared" si="244"/>
        <v>1797</v>
      </c>
      <c r="J409" s="180">
        <f t="shared" si="244"/>
        <v>282</v>
      </c>
      <c r="K409" s="180">
        <f t="shared" si="244"/>
        <v>0</v>
      </c>
      <c r="L409" s="180">
        <f t="shared" si="244"/>
        <v>1615</v>
      </c>
      <c r="M409" s="180">
        <f t="shared" si="244"/>
        <v>0</v>
      </c>
      <c r="N409" s="180">
        <f t="shared" si="244"/>
        <v>4996.4</v>
      </c>
      <c r="O409" s="180">
        <f t="shared" si="244"/>
        <v>1598</v>
      </c>
      <c r="P409" s="180">
        <f t="shared" si="244"/>
        <v>0</v>
      </c>
      <c r="Q409" s="180">
        <f t="shared" si="244"/>
        <v>0</v>
      </c>
      <c r="R409" s="180">
        <f t="shared" si="244"/>
        <v>30</v>
      </c>
      <c r="S409" s="180">
        <f t="shared" si="244"/>
        <v>0</v>
      </c>
      <c r="T409" s="180">
        <f t="shared" si="244"/>
        <v>0</v>
      </c>
      <c r="U409" s="180">
        <f t="shared" si="244"/>
        <v>0</v>
      </c>
      <c r="V409" s="180">
        <f t="shared" si="244"/>
        <v>139</v>
      </c>
      <c r="W409" s="180">
        <f t="shared" si="244"/>
        <v>0</v>
      </c>
      <c r="X409" s="189"/>
      <c r="Y409" s="189"/>
      <c r="Z409" s="200">
        <f t="shared" si="229"/>
        <v>10431.4</v>
      </c>
      <c r="AA409" s="198">
        <f>Z409/223755.7</f>
        <v>0.0466</v>
      </c>
      <c r="AB409" s="199">
        <f t="shared" si="230"/>
        <v>5165</v>
      </c>
      <c r="AC409" s="198">
        <f t="shared" si="231"/>
        <v>0.9807</v>
      </c>
      <c r="AD409" s="198">
        <f t="shared" si="232"/>
        <v>0.0192</v>
      </c>
      <c r="AE409" s="170">
        <v>4326.4</v>
      </c>
      <c r="AF409" s="170">
        <v>940.5</v>
      </c>
      <c r="AG409" s="161">
        <f t="shared" si="233"/>
        <v>5266.9</v>
      </c>
      <c r="AH409" s="198">
        <f>AG409/192555</f>
        <v>0.0274</v>
      </c>
      <c r="AJ409" s="200">
        <f t="shared" si="209"/>
        <v>0</v>
      </c>
    </row>
    <row r="410" ht="18" customHeight="1" spans="1:36">
      <c r="A410" s="103">
        <v>1</v>
      </c>
      <c r="B410" s="115">
        <v>2130100</v>
      </c>
      <c r="C410" s="115" t="s">
        <v>517</v>
      </c>
      <c r="D410" s="180">
        <f t="shared" ref="D410:V410" si="245">D411+SUM(D418:D432)</f>
        <v>12720.4</v>
      </c>
      <c r="E410" s="180">
        <f t="shared" si="245"/>
        <v>2874.9</v>
      </c>
      <c r="F410" s="180">
        <f t="shared" si="245"/>
        <v>9845.5</v>
      </c>
      <c r="G410" s="180">
        <f t="shared" si="245"/>
        <v>7767.5</v>
      </c>
      <c r="H410" s="180">
        <f t="shared" si="245"/>
        <v>0</v>
      </c>
      <c r="I410" s="180">
        <f t="shared" si="245"/>
        <v>0</v>
      </c>
      <c r="J410" s="180">
        <f t="shared" si="245"/>
        <v>0</v>
      </c>
      <c r="K410" s="180">
        <f t="shared" si="245"/>
        <v>0</v>
      </c>
      <c r="L410" s="180">
        <f t="shared" si="245"/>
        <v>0</v>
      </c>
      <c r="M410" s="180">
        <f t="shared" si="245"/>
        <v>0</v>
      </c>
      <c r="N410" s="180">
        <f t="shared" si="245"/>
        <v>2078</v>
      </c>
      <c r="O410" s="180">
        <f t="shared" si="245"/>
        <v>540</v>
      </c>
      <c r="P410" s="180">
        <f t="shared" si="245"/>
        <v>0</v>
      </c>
      <c r="Q410" s="180">
        <f t="shared" si="245"/>
        <v>0</v>
      </c>
      <c r="R410" s="180">
        <f t="shared" si="245"/>
        <v>8</v>
      </c>
      <c r="S410" s="180">
        <f t="shared" si="245"/>
        <v>0</v>
      </c>
      <c r="T410" s="180">
        <f t="shared" si="245"/>
        <v>0</v>
      </c>
      <c r="U410" s="180">
        <f t="shared" si="245"/>
        <v>0</v>
      </c>
      <c r="V410" s="180">
        <f t="shared" si="245"/>
        <v>113</v>
      </c>
      <c r="W410" s="180"/>
      <c r="X410" s="189"/>
      <c r="Y410" s="189"/>
      <c r="Z410" s="200">
        <f t="shared" si="229"/>
        <v>0</v>
      </c>
      <c r="AA410" s="198">
        <f t="shared" si="214"/>
        <v>0</v>
      </c>
      <c r="AB410" s="199">
        <f t="shared" si="230"/>
        <v>0</v>
      </c>
      <c r="AC410" s="198">
        <f t="shared" si="231"/>
        <v>0</v>
      </c>
      <c r="AD410" s="198">
        <f t="shared" si="232"/>
        <v>0</v>
      </c>
      <c r="AG410" s="161">
        <f t="shared" si="233"/>
        <v>0</v>
      </c>
      <c r="AH410" s="198">
        <f t="shared" si="219"/>
        <v>0</v>
      </c>
      <c r="AJ410" s="200">
        <f t="shared" si="209"/>
        <v>0</v>
      </c>
    </row>
    <row r="411" ht="18" customHeight="1" spans="1:36">
      <c r="A411" s="103">
        <v>1</v>
      </c>
      <c r="B411" s="118">
        <v>2130101</v>
      </c>
      <c r="C411" s="118" t="s">
        <v>176</v>
      </c>
      <c r="D411" s="180">
        <f t="shared" ref="D411:V411" si="246">SUM(D412:D417)</f>
        <v>2984.9</v>
      </c>
      <c r="E411" s="180">
        <f t="shared" si="246"/>
        <v>2874.9</v>
      </c>
      <c r="F411" s="180">
        <f t="shared" si="246"/>
        <v>110</v>
      </c>
      <c r="G411" s="180">
        <f t="shared" si="246"/>
        <v>0</v>
      </c>
      <c r="H411" s="180">
        <f t="shared" si="246"/>
        <v>0</v>
      </c>
      <c r="I411" s="180">
        <f t="shared" si="246"/>
        <v>0</v>
      </c>
      <c r="J411" s="180">
        <f t="shared" si="246"/>
        <v>0</v>
      </c>
      <c r="K411" s="180">
        <f t="shared" si="246"/>
        <v>0</v>
      </c>
      <c r="L411" s="180">
        <f t="shared" si="246"/>
        <v>0</v>
      </c>
      <c r="M411" s="180">
        <f t="shared" si="246"/>
        <v>0</v>
      </c>
      <c r="N411" s="180">
        <f t="shared" si="246"/>
        <v>110</v>
      </c>
      <c r="O411" s="180">
        <f t="shared" si="246"/>
        <v>110</v>
      </c>
      <c r="P411" s="180">
        <f t="shared" si="246"/>
        <v>0</v>
      </c>
      <c r="Q411" s="180">
        <f t="shared" si="246"/>
        <v>0</v>
      </c>
      <c r="R411" s="180">
        <f t="shared" si="246"/>
        <v>0</v>
      </c>
      <c r="S411" s="180">
        <f t="shared" si="246"/>
        <v>0</v>
      </c>
      <c r="T411" s="180">
        <f t="shared" si="246"/>
        <v>0</v>
      </c>
      <c r="U411" s="180">
        <f t="shared" si="246"/>
        <v>0</v>
      </c>
      <c r="V411" s="180">
        <f t="shared" si="246"/>
        <v>0</v>
      </c>
      <c r="W411" s="180"/>
      <c r="X411" s="189"/>
      <c r="Y411" s="189"/>
      <c r="Z411" s="200">
        <f t="shared" si="229"/>
        <v>0</v>
      </c>
      <c r="AA411" s="198">
        <f t="shared" si="214"/>
        <v>0</v>
      </c>
      <c r="AB411" s="199">
        <f t="shared" si="230"/>
        <v>0</v>
      </c>
      <c r="AC411" s="198">
        <f t="shared" si="231"/>
        <v>0</v>
      </c>
      <c r="AD411" s="198">
        <f t="shared" si="232"/>
        <v>0</v>
      </c>
      <c r="AG411" s="161">
        <f t="shared" si="233"/>
        <v>0</v>
      </c>
      <c r="AH411" s="198">
        <f t="shared" si="219"/>
        <v>0</v>
      </c>
      <c r="AJ411" s="200">
        <f t="shared" si="209"/>
        <v>0</v>
      </c>
    </row>
    <row r="412" ht="18" customHeight="1" spans="1:36">
      <c r="A412" s="103"/>
      <c r="B412" s="118"/>
      <c r="C412" s="118" t="s">
        <v>518</v>
      </c>
      <c r="D412" s="180">
        <f>E412+F412+W412</f>
        <v>127.3</v>
      </c>
      <c r="E412" s="180">
        <v>127.3</v>
      </c>
      <c r="F412" s="180">
        <f t="shared" ref="F412:F432" si="247">G412+N412</f>
        <v>0</v>
      </c>
      <c r="G412" s="180">
        <f t="shared" ref="G412:G431" si="248">H412+L412</f>
        <v>0</v>
      </c>
      <c r="H412" s="180">
        <f t="shared" ref="H412:H432" si="249">SUM(I412:K412)</f>
        <v>0</v>
      </c>
      <c r="I412" s="180"/>
      <c r="J412" s="180"/>
      <c r="K412" s="180"/>
      <c r="L412" s="180"/>
      <c r="M412" s="183"/>
      <c r="N412" s="180">
        <f t="shared" ref="N412:N431" si="250">SUM(O412:V412)</f>
        <v>0</v>
      </c>
      <c r="O412" s="180"/>
      <c r="P412" s="180"/>
      <c r="Q412" s="180"/>
      <c r="R412" s="180"/>
      <c r="S412" s="180"/>
      <c r="T412" s="180"/>
      <c r="U412" s="180"/>
      <c r="V412" s="180"/>
      <c r="W412" s="180"/>
      <c r="X412" s="189"/>
      <c r="Y412" s="189"/>
      <c r="Z412" s="200">
        <f t="shared" si="229"/>
        <v>0</v>
      </c>
      <c r="AA412" s="198">
        <f t="shared" si="214"/>
        <v>0</v>
      </c>
      <c r="AB412" s="199">
        <f t="shared" si="230"/>
        <v>0</v>
      </c>
      <c r="AC412" s="198">
        <f t="shared" si="231"/>
        <v>0</v>
      </c>
      <c r="AD412" s="198">
        <f t="shared" si="232"/>
        <v>0</v>
      </c>
      <c r="AG412" s="161">
        <f t="shared" si="233"/>
        <v>0</v>
      </c>
      <c r="AH412" s="198">
        <f t="shared" si="219"/>
        <v>0</v>
      </c>
      <c r="AJ412" s="200">
        <f t="shared" si="209"/>
        <v>0</v>
      </c>
    </row>
    <row r="413" ht="18" customHeight="1" spans="1:36">
      <c r="A413" s="103"/>
      <c r="B413" s="118"/>
      <c r="C413" s="118" t="s">
        <v>519</v>
      </c>
      <c r="D413" s="180">
        <f t="shared" ref="D413:D432" si="251">E413+F413+W413</f>
        <v>271.2</v>
      </c>
      <c r="E413" s="180">
        <v>161.2</v>
      </c>
      <c r="F413" s="180">
        <f t="shared" si="247"/>
        <v>110</v>
      </c>
      <c r="G413" s="180">
        <f t="shared" si="248"/>
        <v>0</v>
      </c>
      <c r="H413" s="180">
        <f t="shared" si="249"/>
        <v>0</v>
      </c>
      <c r="I413" s="180"/>
      <c r="J413" s="180"/>
      <c r="K413" s="180"/>
      <c r="L413" s="180"/>
      <c r="M413" s="183"/>
      <c r="N413" s="180">
        <v>110</v>
      </c>
      <c r="O413" s="180">
        <v>110</v>
      </c>
      <c r="P413" s="180"/>
      <c r="Q413" s="180"/>
      <c r="R413" s="180"/>
      <c r="S413" s="180"/>
      <c r="T413" s="180"/>
      <c r="U413" s="180"/>
      <c r="V413" s="180"/>
      <c r="W413" s="180"/>
      <c r="X413" s="189"/>
      <c r="Y413" s="189"/>
      <c r="Z413" s="200">
        <f t="shared" si="229"/>
        <v>0</v>
      </c>
      <c r="AA413" s="198">
        <f t="shared" si="214"/>
        <v>0</v>
      </c>
      <c r="AB413" s="199">
        <f t="shared" si="230"/>
        <v>0</v>
      </c>
      <c r="AC413" s="198">
        <f t="shared" si="231"/>
        <v>0</v>
      </c>
      <c r="AD413" s="198">
        <f t="shared" si="232"/>
        <v>0</v>
      </c>
      <c r="AG413" s="161">
        <f t="shared" si="233"/>
        <v>0</v>
      </c>
      <c r="AH413" s="198">
        <f t="shared" si="219"/>
        <v>0</v>
      </c>
      <c r="AJ413" s="200">
        <f t="shared" si="209"/>
        <v>0</v>
      </c>
    </row>
    <row r="414" ht="18" customHeight="1" spans="1:36">
      <c r="A414" s="103"/>
      <c r="B414" s="118"/>
      <c r="C414" s="118" t="s">
        <v>520</v>
      </c>
      <c r="D414" s="180">
        <f t="shared" si="251"/>
        <v>1323.6</v>
      </c>
      <c r="E414" s="180">
        <v>1323.6</v>
      </c>
      <c r="F414" s="180">
        <f t="shared" si="247"/>
        <v>0</v>
      </c>
      <c r="G414" s="180">
        <f t="shared" si="248"/>
        <v>0</v>
      </c>
      <c r="H414" s="180">
        <f t="shared" si="249"/>
        <v>0</v>
      </c>
      <c r="I414" s="180"/>
      <c r="J414" s="180"/>
      <c r="K414" s="180"/>
      <c r="L414" s="180"/>
      <c r="M414" s="183"/>
      <c r="N414" s="180">
        <f t="shared" si="250"/>
        <v>0</v>
      </c>
      <c r="O414" s="180"/>
      <c r="P414" s="180"/>
      <c r="Q414" s="180"/>
      <c r="R414" s="180"/>
      <c r="S414" s="180"/>
      <c r="T414" s="180"/>
      <c r="U414" s="180"/>
      <c r="V414" s="180"/>
      <c r="W414" s="180"/>
      <c r="X414" s="189"/>
      <c r="Y414" s="189"/>
      <c r="Z414" s="200">
        <f t="shared" si="229"/>
        <v>0</v>
      </c>
      <c r="AA414" s="198">
        <f t="shared" si="214"/>
        <v>0</v>
      </c>
      <c r="AB414" s="199">
        <f t="shared" si="230"/>
        <v>0</v>
      </c>
      <c r="AC414" s="198">
        <f t="shared" si="231"/>
        <v>0</v>
      </c>
      <c r="AD414" s="198">
        <f t="shared" si="232"/>
        <v>0</v>
      </c>
      <c r="AG414" s="161">
        <f t="shared" si="233"/>
        <v>0</v>
      </c>
      <c r="AH414" s="198">
        <f t="shared" si="219"/>
        <v>0</v>
      </c>
      <c r="AJ414" s="200">
        <f t="shared" si="209"/>
        <v>0</v>
      </c>
    </row>
    <row r="415" ht="18" customHeight="1" spans="1:36">
      <c r="A415" s="103"/>
      <c r="B415" s="118"/>
      <c r="C415" s="118" t="s">
        <v>521</v>
      </c>
      <c r="D415" s="180">
        <f t="shared" si="251"/>
        <v>685.8</v>
      </c>
      <c r="E415" s="180">
        <v>685.8</v>
      </c>
      <c r="F415" s="180">
        <f t="shared" si="247"/>
        <v>0</v>
      </c>
      <c r="G415" s="180">
        <f t="shared" si="248"/>
        <v>0</v>
      </c>
      <c r="H415" s="180">
        <f t="shared" si="249"/>
        <v>0</v>
      </c>
      <c r="I415" s="180"/>
      <c r="J415" s="180"/>
      <c r="K415" s="180"/>
      <c r="L415" s="180"/>
      <c r="M415" s="183"/>
      <c r="N415" s="180">
        <f t="shared" si="250"/>
        <v>0</v>
      </c>
      <c r="O415" s="180"/>
      <c r="P415" s="180"/>
      <c r="Q415" s="180"/>
      <c r="R415" s="180"/>
      <c r="S415" s="180"/>
      <c r="T415" s="180"/>
      <c r="U415" s="180"/>
      <c r="V415" s="180"/>
      <c r="W415" s="180"/>
      <c r="X415" s="189"/>
      <c r="Y415" s="189"/>
      <c r="Z415" s="200">
        <f t="shared" si="229"/>
        <v>0</v>
      </c>
      <c r="AA415" s="198">
        <f t="shared" si="214"/>
        <v>0</v>
      </c>
      <c r="AB415" s="199">
        <f t="shared" si="230"/>
        <v>0</v>
      </c>
      <c r="AC415" s="198">
        <f t="shared" si="231"/>
        <v>0</v>
      </c>
      <c r="AD415" s="198">
        <f t="shared" si="232"/>
        <v>0</v>
      </c>
      <c r="AG415" s="161">
        <f t="shared" si="233"/>
        <v>0</v>
      </c>
      <c r="AH415" s="198">
        <f t="shared" si="219"/>
        <v>0</v>
      </c>
      <c r="AJ415" s="200">
        <f t="shared" si="209"/>
        <v>0</v>
      </c>
    </row>
    <row r="416" ht="18" customHeight="1" spans="1:36">
      <c r="A416" s="103"/>
      <c r="B416" s="118"/>
      <c r="C416" s="118" t="s">
        <v>522</v>
      </c>
      <c r="D416" s="180">
        <f t="shared" si="251"/>
        <v>437</v>
      </c>
      <c r="E416" s="180">
        <v>437</v>
      </c>
      <c r="F416" s="180">
        <f t="shared" si="247"/>
        <v>0</v>
      </c>
      <c r="G416" s="180">
        <f t="shared" si="248"/>
        <v>0</v>
      </c>
      <c r="H416" s="180">
        <f t="shared" si="249"/>
        <v>0</v>
      </c>
      <c r="I416" s="180"/>
      <c r="J416" s="180"/>
      <c r="K416" s="180"/>
      <c r="L416" s="180"/>
      <c r="M416" s="183"/>
      <c r="N416" s="180">
        <f t="shared" si="250"/>
        <v>0</v>
      </c>
      <c r="O416" s="180"/>
      <c r="P416" s="180"/>
      <c r="Q416" s="180"/>
      <c r="R416" s="180"/>
      <c r="S416" s="180"/>
      <c r="T416" s="180"/>
      <c r="U416" s="180"/>
      <c r="V416" s="180"/>
      <c r="W416" s="180"/>
      <c r="X416" s="189"/>
      <c r="Y416" s="189"/>
      <c r="Z416" s="200">
        <f t="shared" si="229"/>
        <v>0</v>
      </c>
      <c r="AA416" s="198">
        <f t="shared" si="214"/>
        <v>0</v>
      </c>
      <c r="AB416" s="199">
        <f t="shared" si="230"/>
        <v>0</v>
      </c>
      <c r="AC416" s="198">
        <f t="shared" si="231"/>
        <v>0</v>
      </c>
      <c r="AD416" s="198">
        <f t="shared" si="232"/>
        <v>0</v>
      </c>
      <c r="AG416" s="161">
        <f t="shared" si="233"/>
        <v>0</v>
      </c>
      <c r="AH416" s="198">
        <f t="shared" si="219"/>
        <v>0</v>
      </c>
      <c r="AJ416" s="200">
        <f t="shared" si="209"/>
        <v>0</v>
      </c>
    </row>
    <row r="417" ht="18" customHeight="1" spans="1:36">
      <c r="A417" s="103"/>
      <c r="B417" s="118"/>
      <c r="C417" s="118" t="s">
        <v>523</v>
      </c>
      <c r="D417" s="180">
        <f t="shared" si="251"/>
        <v>140</v>
      </c>
      <c r="E417" s="180">
        <v>140</v>
      </c>
      <c r="F417" s="180">
        <f t="shared" si="247"/>
        <v>0</v>
      </c>
      <c r="G417" s="180">
        <f t="shared" si="248"/>
        <v>0</v>
      </c>
      <c r="H417" s="180">
        <f t="shared" si="249"/>
        <v>0</v>
      </c>
      <c r="I417" s="180"/>
      <c r="J417" s="180"/>
      <c r="K417" s="180"/>
      <c r="L417" s="180"/>
      <c r="M417" s="183"/>
      <c r="N417" s="180">
        <f t="shared" si="250"/>
        <v>0</v>
      </c>
      <c r="O417" s="180"/>
      <c r="P417" s="180"/>
      <c r="Q417" s="180"/>
      <c r="R417" s="180"/>
      <c r="S417" s="180"/>
      <c r="T417" s="180"/>
      <c r="U417" s="180"/>
      <c r="V417" s="180"/>
      <c r="W417" s="180"/>
      <c r="X417" s="189"/>
      <c r="Y417" s="189"/>
      <c r="Z417" s="200">
        <f t="shared" si="229"/>
        <v>0</v>
      </c>
      <c r="AA417" s="198">
        <f t="shared" si="214"/>
        <v>0</v>
      </c>
      <c r="AB417" s="199">
        <f t="shared" si="230"/>
        <v>0</v>
      </c>
      <c r="AC417" s="198">
        <f t="shared" si="231"/>
        <v>0</v>
      </c>
      <c r="AD417" s="198">
        <f t="shared" si="232"/>
        <v>0</v>
      </c>
      <c r="AG417" s="161">
        <f t="shared" si="233"/>
        <v>0</v>
      </c>
      <c r="AH417" s="198">
        <f t="shared" si="219"/>
        <v>0</v>
      </c>
      <c r="AJ417" s="200">
        <f t="shared" si="209"/>
        <v>0</v>
      </c>
    </row>
    <row r="418" ht="18" customHeight="1" spans="1:36">
      <c r="A418" s="103"/>
      <c r="B418" s="118">
        <v>2130102</v>
      </c>
      <c r="C418" s="118" t="s">
        <v>178</v>
      </c>
      <c r="D418" s="180">
        <f t="shared" si="251"/>
        <v>12</v>
      </c>
      <c r="E418" s="180"/>
      <c r="F418" s="180">
        <f t="shared" si="247"/>
        <v>12</v>
      </c>
      <c r="G418" s="180">
        <f t="shared" si="248"/>
        <v>0</v>
      </c>
      <c r="H418" s="180">
        <f t="shared" si="249"/>
        <v>0</v>
      </c>
      <c r="I418" s="180"/>
      <c r="J418" s="180"/>
      <c r="K418" s="180"/>
      <c r="L418" s="180"/>
      <c r="M418" s="183"/>
      <c r="N418" s="180">
        <v>12</v>
      </c>
      <c r="O418" s="180"/>
      <c r="P418" s="180"/>
      <c r="Q418" s="180"/>
      <c r="R418" s="180"/>
      <c r="S418" s="180"/>
      <c r="T418" s="180"/>
      <c r="U418" s="180"/>
      <c r="V418" s="180"/>
      <c r="W418" s="180"/>
      <c r="X418" s="189"/>
      <c r="Y418" s="189"/>
      <c r="Z418" s="200"/>
      <c r="AA418" s="198">
        <f t="shared" si="214"/>
        <v>0</v>
      </c>
      <c r="AB418" s="199"/>
      <c r="AC418" s="198"/>
      <c r="AD418" s="198"/>
      <c r="AG418" s="161"/>
      <c r="AH418" s="198">
        <f t="shared" si="219"/>
        <v>0</v>
      </c>
      <c r="AJ418" s="200">
        <f t="shared" si="209"/>
        <v>0</v>
      </c>
    </row>
    <row r="419" ht="18" customHeight="1" spans="1:36">
      <c r="A419" s="103"/>
      <c r="B419" s="118">
        <v>2130106</v>
      </c>
      <c r="C419" s="118" t="s">
        <v>524</v>
      </c>
      <c r="D419" s="180">
        <f t="shared" si="251"/>
        <v>355</v>
      </c>
      <c r="E419" s="180"/>
      <c r="F419" s="180">
        <f t="shared" si="247"/>
        <v>355</v>
      </c>
      <c r="G419" s="180">
        <v>300</v>
      </c>
      <c r="H419" s="180">
        <f t="shared" si="249"/>
        <v>0</v>
      </c>
      <c r="I419" s="180"/>
      <c r="J419" s="180"/>
      <c r="K419" s="180"/>
      <c r="L419" s="180"/>
      <c r="M419" s="183" t="s">
        <v>525</v>
      </c>
      <c r="N419" s="180">
        <v>55</v>
      </c>
      <c r="O419" s="180">
        <v>35</v>
      </c>
      <c r="P419" s="180"/>
      <c r="Q419" s="180"/>
      <c r="R419" s="180"/>
      <c r="S419" s="180"/>
      <c r="T419" s="180"/>
      <c r="U419" s="180"/>
      <c r="V419" s="180"/>
      <c r="W419" s="180"/>
      <c r="X419" s="189"/>
      <c r="Y419" s="189"/>
      <c r="Z419" s="200">
        <f t="shared" ref="Z419:Z458" si="252">IF(AG419&gt;0,E419+N419,0)</f>
        <v>0</v>
      </c>
      <c r="AA419" s="198">
        <f t="shared" si="214"/>
        <v>0</v>
      </c>
      <c r="AB419" s="199">
        <f t="shared" ref="AB419:AB458" si="253">Z419-AG419</f>
        <v>0</v>
      </c>
      <c r="AC419" s="198">
        <f t="shared" ref="AC419:AC458" si="254">IF(AG419=0,0,IF(AB419&lt;0,"负增长",AB419/AG419))</f>
        <v>0</v>
      </c>
      <c r="AD419" s="198">
        <f t="shared" ref="AD419:AD458" si="255">AA419-AH419</f>
        <v>0</v>
      </c>
      <c r="AG419" s="161">
        <f t="shared" ref="AG419:AG458" si="256">AE419+AF419</f>
        <v>0</v>
      </c>
      <c r="AH419" s="198">
        <f t="shared" si="219"/>
        <v>0</v>
      </c>
      <c r="AJ419" s="200">
        <f t="shared" si="209"/>
        <v>0</v>
      </c>
    </row>
    <row r="420" ht="18" customHeight="1" spans="1:36">
      <c r="A420" s="103"/>
      <c r="B420" s="118">
        <v>2130108</v>
      </c>
      <c r="C420" s="118" t="s">
        <v>526</v>
      </c>
      <c r="D420" s="180">
        <f t="shared" si="251"/>
        <v>84.5</v>
      </c>
      <c r="E420" s="180"/>
      <c r="F420" s="180">
        <f t="shared" si="247"/>
        <v>84.5</v>
      </c>
      <c r="G420" s="180">
        <v>34.5</v>
      </c>
      <c r="H420" s="180">
        <f t="shared" si="249"/>
        <v>0</v>
      </c>
      <c r="I420" s="180"/>
      <c r="J420" s="180"/>
      <c r="K420" s="180"/>
      <c r="L420" s="180"/>
      <c r="M420" s="183" t="s">
        <v>527</v>
      </c>
      <c r="N420" s="180">
        <v>50</v>
      </c>
      <c r="O420" s="180">
        <v>50</v>
      </c>
      <c r="P420" s="180"/>
      <c r="Q420" s="180"/>
      <c r="R420" s="180"/>
      <c r="S420" s="180"/>
      <c r="T420" s="180"/>
      <c r="U420" s="180"/>
      <c r="V420" s="180"/>
      <c r="W420" s="180"/>
      <c r="X420" s="189"/>
      <c r="Y420" s="189"/>
      <c r="Z420" s="200">
        <f t="shared" si="252"/>
        <v>0</v>
      </c>
      <c r="AA420" s="198">
        <f t="shared" si="214"/>
        <v>0</v>
      </c>
      <c r="AB420" s="199">
        <f t="shared" si="253"/>
        <v>0</v>
      </c>
      <c r="AC420" s="198">
        <f t="shared" si="254"/>
        <v>0</v>
      </c>
      <c r="AD420" s="198">
        <f t="shared" si="255"/>
        <v>0</v>
      </c>
      <c r="AG420" s="161">
        <f t="shared" si="256"/>
        <v>0</v>
      </c>
      <c r="AH420" s="198">
        <f t="shared" si="219"/>
        <v>0</v>
      </c>
      <c r="AJ420" s="200">
        <f t="shared" si="209"/>
        <v>0</v>
      </c>
    </row>
    <row r="421" ht="18" customHeight="1" spans="1:36">
      <c r="A421" s="103"/>
      <c r="B421" s="118">
        <v>2130109</v>
      </c>
      <c r="C421" s="118" t="s">
        <v>528</v>
      </c>
      <c r="D421" s="180">
        <f t="shared" si="251"/>
        <v>10</v>
      </c>
      <c r="E421" s="180"/>
      <c r="F421" s="180">
        <f t="shared" si="247"/>
        <v>10</v>
      </c>
      <c r="G421" s="180">
        <v>10</v>
      </c>
      <c r="H421" s="180">
        <f t="shared" si="249"/>
        <v>0</v>
      </c>
      <c r="I421" s="180"/>
      <c r="J421" s="180"/>
      <c r="K421" s="180"/>
      <c r="L421" s="180"/>
      <c r="M421" s="183"/>
      <c r="N421" s="180">
        <f t="shared" si="250"/>
        <v>0</v>
      </c>
      <c r="O421" s="180"/>
      <c r="P421" s="180"/>
      <c r="Q421" s="180"/>
      <c r="R421" s="180"/>
      <c r="S421" s="180"/>
      <c r="T421" s="180"/>
      <c r="U421" s="180"/>
      <c r="V421" s="180"/>
      <c r="W421" s="180"/>
      <c r="X421" s="189"/>
      <c r="Y421" s="189"/>
      <c r="Z421" s="200">
        <f t="shared" si="252"/>
        <v>0</v>
      </c>
      <c r="AA421" s="198">
        <f t="shared" si="214"/>
        <v>0</v>
      </c>
      <c r="AB421" s="199">
        <f t="shared" si="253"/>
        <v>0</v>
      </c>
      <c r="AC421" s="198">
        <f t="shared" si="254"/>
        <v>0</v>
      </c>
      <c r="AD421" s="198">
        <f t="shared" si="255"/>
        <v>0</v>
      </c>
      <c r="AG421" s="161">
        <f t="shared" si="256"/>
        <v>0</v>
      </c>
      <c r="AH421" s="198">
        <f t="shared" si="219"/>
        <v>0</v>
      </c>
      <c r="AJ421" s="200">
        <f t="shared" si="209"/>
        <v>0</v>
      </c>
    </row>
    <row r="422" ht="18" customHeight="1" spans="1:36">
      <c r="A422" s="103"/>
      <c r="B422" s="118">
        <v>2130110</v>
      </c>
      <c r="C422" s="118" t="s">
        <v>529</v>
      </c>
      <c r="D422" s="180">
        <f t="shared" si="251"/>
        <v>41</v>
      </c>
      <c r="E422" s="180"/>
      <c r="F422" s="180">
        <f t="shared" si="247"/>
        <v>41</v>
      </c>
      <c r="G422" s="180">
        <f t="shared" si="248"/>
        <v>0</v>
      </c>
      <c r="H422" s="180">
        <f t="shared" si="249"/>
        <v>0</v>
      </c>
      <c r="I422" s="180"/>
      <c r="J422" s="180"/>
      <c r="K422" s="180"/>
      <c r="L422" s="180"/>
      <c r="M422" s="183" t="s">
        <v>530</v>
      </c>
      <c r="N422" s="180">
        <v>41</v>
      </c>
      <c r="O422" s="180"/>
      <c r="P422" s="180"/>
      <c r="Q422" s="180"/>
      <c r="R422" s="180"/>
      <c r="S422" s="180"/>
      <c r="T422" s="180"/>
      <c r="U422" s="180"/>
      <c r="V422" s="180"/>
      <c r="W422" s="180"/>
      <c r="X422" s="189"/>
      <c r="Y422" s="189"/>
      <c r="Z422" s="200">
        <f t="shared" si="252"/>
        <v>0</v>
      </c>
      <c r="AA422" s="198">
        <f t="shared" si="214"/>
        <v>0</v>
      </c>
      <c r="AB422" s="199">
        <f t="shared" si="253"/>
        <v>0</v>
      </c>
      <c r="AC422" s="198">
        <f t="shared" si="254"/>
        <v>0</v>
      </c>
      <c r="AD422" s="198">
        <f t="shared" si="255"/>
        <v>0</v>
      </c>
      <c r="AG422" s="161">
        <f t="shared" si="256"/>
        <v>0</v>
      </c>
      <c r="AH422" s="198">
        <f t="shared" si="219"/>
        <v>0</v>
      </c>
      <c r="AJ422" s="200">
        <f t="shared" ref="AJ422:AJ496" si="257">D422-E422-G422-N422-W422</f>
        <v>0</v>
      </c>
    </row>
    <row r="423" ht="18" customHeight="1" spans="1:36">
      <c r="A423" s="103"/>
      <c r="B423" s="118">
        <v>2130119</v>
      </c>
      <c r="C423" s="118" t="s">
        <v>531</v>
      </c>
      <c r="D423" s="180">
        <f t="shared" si="251"/>
        <v>1810</v>
      </c>
      <c r="E423" s="180"/>
      <c r="F423" s="180">
        <f t="shared" si="247"/>
        <v>1810</v>
      </c>
      <c r="G423" s="180">
        <f t="shared" si="248"/>
        <v>0</v>
      </c>
      <c r="H423" s="180">
        <f t="shared" si="249"/>
        <v>0</v>
      </c>
      <c r="I423" s="180"/>
      <c r="J423" s="180"/>
      <c r="K423" s="180"/>
      <c r="L423" s="180"/>
      <c r="M423" s="183"/>
      <c r="N423" s="180">
        <v>1810</v>
      </c>
      <c r="O423" s="180"/>
      <c r="P423" s="180"/>
      <c r="Q423" s="180"/>
      <c r="R423" s="180"/>
      <c r="S423" s="180"/>
      <c r="T423" s="180"/>
      <c r="U423" s="180"/>
      <c r="V423" s="180"/>
      <c r="W423" s="180"/>
      <c r="X423" s="189"/>
      <c r="Y423" s="189"/>
      <c r="Z423" s="200">
        <f t="shared" si="252"/>
        <v>0</v>
      </c>
      <c r="AA423" s="198">
        <f t="shared" si="214"/>
        <v>0</v>
      </c>
      <c r="AB423" s="199">
        <f t="shared" si="253"/>
        <v>0</v>
      </c>
      <c r="AC423" s="198">
        <f t="shared" si="254"/>
        <v>0</v>
      </c>
      <c r="AD423" s="198">
        <f t="shared" si="255"/>
        <v>0</v>
      </c>
      <c r="AG423" s="161">
        <f t="shared" si="256"/>
        <v>0</v>
      </c>
      <c r="AH423" s="198">
        <f t="shared" si="219"/>
        <v>0</v>
      </c>
      <c r="AJ423" s="200">
        <f t="shared" si="257"/>
        <v>0</v>
      </c>
    </row>
    <row r="424" ht="18" customHeight="1" spans="1:36">
      <c r="A424" s="103"/>
      <c r="B424" s="118">
        <v>2130122</v>
      </c>
      <c r="C424" s="118" t="s">
        <v>532</v>
      </c>
      <c r="D424" s="180">
        <f t="shared" si="251"/>
        <v>1300</v>
      </c>
      <c r="E424" s="180"/>
      <c r="F424" s="180">
        <f t="shared" si="247"/>
        <v>1300</v>
      </c>
      <c r="G424" s="180">
        <v>1300</v>
      </c>
      <c r="H424" s="180">
        <f t="shared" si="249"/>
        <v>0</v>
      </c>
      <c r="I424" s="180"/>
      <c r="J424" s="180"/>
      <c r="K424" s="180"/>
      <c r="L424" s="180"/>
      <c r="M424" s="183" t="s">
        <v>533</v>
      </c>
      <c r="N424" s="180">
        <f t="shared" si="250"/>
        <v>0</v>
      </c>
      <c r="O424" s="180"/>
      <c r="P424" s="180"/>
      <c r="Q424" s="180"/>
      <c r="R424" s="180"/>
      <c r="S424" s="180"/>
      <c r="T424" s="180"/>
      <c r="U424" s="180"/>
      <c r="V424" s="180"/>
      <c r="W424" s="180"/>
      <c r="X424" s="189"/>
      <c r="Y424" s="189"/>
      <c r="Z424" s="200">
        <f t="shared" si="252"/>
        <v>0</v>
      </c>
      <c r="AA424" s="198">
        <f t="shared" si="214"/>
        <v>0</v>
      </c>
      <c r="AB424" s="199">
        <f t="shared" si="253"/>
        <v>0</v>
      </c>
      <c r="AC424" s="198">
        <f t="shared" si="254"/>
        <v>0</v>
      </c>
      <c r="AD424" s="198">
        <f t="shared" si="255"/>
        <v>0</v>
      </c>
      <c r="AG424" s="161">
        <f t="shared" si="256"/>
        <v>0</v>
      </c>
      <c r="AH424" s="198">
        <f t="shared" si="219"/>
        <v>0</v>
      </c>
      <c r="AJ424" s="200">
        <f t="shared" si="257"/>
        <v>0</v>
      </c>
    </row>
    <row r="425" s="163" customFormat="1" ht="18" customHeight="1" spans="1:36">
      <c r="A425" s="150"/>
      <c r="B425" s="151">
        <v>2130124</v>
      </c>
      <c r="C425" s="152" t="s">
        <v>534</v>
      </c>
      <c r="D425" s="180">
        <f t="shared" si="251"/>
        <v>56</v>
      </c>
      <c r="E425" s="180"/>
      <c r="F425" s="180">
        <f t="shared" si="247"/>
        <v>56</v>
      </c>
      <c r="G425" s="180">
        <v>56</v>
      </c>
      <c r="H425" s="180">
        <f t="shared" si="249"/>
        <v>0</v>
      </c>
      <c r="I425" s="180"/>
      <c r="J425" s="180"/>
      <c r="K425" s="180"/>
      <c r="L425" s="180"/>
      <c r="M425" s="209"/>
      <c r="N425" s="180">
        <f t="shared" si="250"/>
        <v>0</v>
      </c>
      <c r="O425" s="180"/>
      <c r="P425" s="180"/>
      <c r="Q425" s="180"/>
      <c r="R425" s="180"/>
      <c r="S425" s="180"/>
      <c r="T425" s="180"/>
      <c r="U425" s="180"/>
      <c r="V425" s="180"/>
      <c r="W425" s="180"/>
      <c r="X425" s="210"/>
      <c r="Y425" s="189"/>
      <c r="Z425" s="200">
        <f t="shared" si="252"/>
        <v>0</v>
      </c>
      <c r="AA425" s="198">
        <f t="shared" si="214"/>
        <v>0</v>
      </c>
      <c r="AB425" s="199">
        <f t="shared" si="253"/>
        <v>0</v>
      </c>
      <c r="AC425" s="198">
        <f t="shared" si="254"/>
        <v>0</v>
      </c>
      <c r="AD425" s="198">
        <f t="shared" si="255"/>
        <v>0</v>
      </c>
      <c r="AG425" s="161">
        <f t="shared" si="256"/>
        <v>0</v>
      </c>
      <c r="AH425" s="198">
        <f t="shared" si="219"/>
        <v>0</v>
      </c>
      <c r="AJ425" s="200">
        <f t="shared" si="257"/>
        <v>0</v>
      </c>
    </row>
    <row r="426" s="163" customFormat="1" ht="18" customHeight="1" spans="1:36">
      <c r="A426" s="150"/>
      <c r="B426" s="151">
        <v>2130125</v>
      </c>
      <c r="C426" s="152" t="s">
        <v>535</v>
      </c>
      <c r="D426" s="180">
        <f t="shared" si="251"/>
        <v>28</v>
      </c>
      <c r="E426" s="180"/>
      <c r="F426" s="180">
        <f t="shared" si="247"/>
        <v>28</v>
      </c>
      <c r="G426" s="180">
        <v>28</v>
      </c>
      <c r="H426" s="180"/>
      <c r="I426" s="180"/>
      <c r="J426" s="180"/>
      <c r="K426" s="180"/>
      <c r="L426" s="180"/>
      <c r="M426" s="209"/>
      <c r="N426" s="180"/>
      <c r="O426" s="180"/>
      <c r="P426" s="180"/>
      <c r="Q426" s="180"/>
      <c r="R426" s="180"/>
      <c r="S426" s="180"/>
      <c r="T426" s="180"/>
      <c r="U426" s="180"/>
      <c r="V426" s="180"/>
      <c r="W426" s="180"/>
      <c r="X426" s="210"/>
      <c r="Y426" s="189"/>
      <c r="Z426" s="200"/>
      <c r="AA426" s="198"/>
      <c r="AB426" s="199"/>
      <c r="AC426" s="198"/>
      <c r="AD426" s="198"/>
      <c r="AG426" s="161"/>
      <c r="AH426" s="198"/>
      <c r="AJ426" s="200"/>
    </row>
    <row r="427" ht="18" customHeight="1" spans="1:36">
      <c r="A427" s="103"/>
      <c r="B427" s="118">
        <v>2130126</v>
      </c>
      <c r="C427" s="118" t="s">
        <v>536</v>
      </c>
      <c r="D427" s="180">
        <f t="shared" si="251"/>
        <v>110</v>
      </c>
      <c r="E427" s="180"/>
      <c r="F427" s="180">
        <f t="shared" si="247"/>
        <v>110</v>
      </c>
      <c r="G427" s="180">
        <v>110</v>
      </c>
      <c r="H427" s="180">
        <f t="shared" si="249"/>
        <v>0</v>
      </c>
      <c r="I427" s="180"/>
      <c r="J427" s="180"/>
      <c r="K427" s="180"/>
      <c r="L427" s="180"/>
      <c r="M427" s="183" t="s">
        <v>537</v>
      </c>
      <c r="N427" s="180">
        <f t="shared" si="250"/>
        <v>0</v>
      </c>
      <c r="O427" s="180"/>
      <c r="P427" s="180"/>
      <c r="Q427" s="180"/>
      <c r="R427" s="180"/>
      <c r="S427" s="180"/>
      <c r="T427" s="180"/>
      <c r="U427" s="180"/>
      <c r="V427" s="180"/>
      <c r="W427" s="180"/>
      <c r="X427" s="189"/>
      <c r="Y427" s="189"/>
      <c r="Z427" s="200">
        <f t="shared" si="252"/>
        <v>0</v>
      </c>
      <c r="AA427" s="198">
        <f t="shared" si="214"/>
        <v>0</v>
      </c>
      <c r="AB427" s="199">
        <f t="shared" si="253"/>
        <v>0</v>
      </c>
      <c r="AC427" s="198">
        <f t="shared" si="254"/>
        <v>0</v>
      </c>
      <c r="AD427" s="198">
        <f t="shared" si="255"/>
        <v>0</v>
      </c>
      <c r="AG427" s="161">
        <f t="shared" si="256"/>
        <v>0</v>
      </c>
      <c r="AH427" s="198">
        <f t="shared" si="219"/>
        <v>0</v>
      </c>
      <c r="AJ427" s="200">
        <f t="shared" si="257"/>
        <v>0</v>
      </c>
    </row>
    <row r="428" ht="18" customHeight="1" spans="1:36">
      <c r="A428" s="103"/>
      <c r="B428" s="118">
        <v>2130135</v>
      </c>
      <c r="C428" s="118" t="s">
        <v>538</v>
      </c>
      <c r="D428" s="180">
        <f t="shared" si="251"/>
        <v>0</v>
      </c>
      <c r="E428" s="180"/>
      <c r="F428" s="180">
        <f t="shared" si="247"/>
        <v>0</v>
      </c>
      <c r="G428" s="180">
        <f t="shared" si="248"/>
        <v>0</v>
      </c>
      <c r="H428" s="180">
        <f t="shared" si="249"/>
        <v>0</v>
      </c>
      <c r="I428" s="180"/>
      <c r="J428" s="180"/>
      <c r="K428" s="180"/>
      <c r="L428" s="180"/>
      <c r="M428" s="183"/>
      <c r="N428" s="180">
        <f t="shared" si="250"/>
        <v>0</v>
      </c>
      <c r="O428" s="180"/>
      <c r="P428" s="180"/>
      <c r="Q428" s="180"/>
      <c r="R428" s="180"/>
      <c r="S428" s="180"/>
      <c r="T428" s="180"/>
      <c r="U428" s="180"/>
      <c r="V428" s="180"/>
      <c r="W428" s="180"/>
      <c r="X428" s="189"/>
      <c r="Y428" s="189"/>
      <c r="Z428" s="200">
        <f t="shared" si="252"/>
        <v>0</v>
      </c>
      <c r="AA428" s="198">
        <f t="shared" si="214"/>
        <v>0</v>
      </c>
      <c r="AB428" s="199">
        <f t="shared" si="253"/>
        <v>0</v>
      </c>
      <c r="AC428" s="198">
        <f t="shared" si="254"/>
        <v>0</v>
      </c>
      <c r="AD428" s="198">
        <f t="shared" si="255"/>
        <v>0</v>
      </c>
      <c r="AG428" s="161">
        <f t="shared" si="256"/>
        <v>0</v>
      </c>
      <c r="AH428" s="198">
        <f t="shared" si="219"/>
        <v>0</v>
      </c>
      <c r="AJ428" s="200">
        <f t="shared" si="257"/>
        <v>0</v>
      </c>
    </row>
    <row r="429" ht="18" customHeight="1" spans="1:36">
      <c r="A429" s="103"/>
      <c r="B429" s="118">
        <v>2130142</v>
      </c>
      <c r="C429" s="118" t="s">
        <v>539</v>
      </c>
      <c r="D429" s="180">
        <f t="shared" si="251"/>
        <v>0</v>
      </c>
      <c r="E429" s="180"/>
      <c r="F429" s="180">
        <f t="shared" si="247"/>
        <v>0</v>
      </c>
      <c r="G429" s="180">
        <f t="shared" si="248"/>
        <v>0</v>
      </c>
      <c r="H429" s="180">
        <f t="shared" si="249"/>
        <v>0</v>
      </c>
      <c r="I429" s="180"/>
      <c r="J429" s="180"/>
      <c r="K429" s="180"/>
      <c r="L429" s="180"/>
      <c r="M429" s="183"/>
      <c r="N429" s="180">
        <f t="shared" si="250"/>
        <v>0</v>
      </c>
      <c r="O429" s="180"/>
      <c r="P429" s="180"/>
      <c r="Q429" s="180"/>
      <c r="R429" s="180"/>
      <c r="S429" s="180"/>
      <c r="T429" s="180"/>
      <c r="U429" s="180"/>
      <c r="V429" s="180"/>
      <c r="W429" s="180"/>
      <c r="X429" s="189"/>
      <c r="Y429" s="189"/>
      <c r="Z429" s="200">
        <f t="shared" si="252"/>
        <v>0</v>
      </c>
      <c r="AA429" s="198">
        <f t="shared" si="214"/>
        <v>0</v>
      </c>
      <c r="AB429" s="199">
        <f t="shared" si="253"/>
        <v>0</v>
      </c>
      <c r="AC429" s="198">
        <f t="shared" si="254"/>
        <v>0</v>
      </c>
      <c r="AD429" s="198">
        <f t="shared" si="255"/>
        <v>0</v>
      </c>
      <c r="AG429" s="161">
        <f t="shared" si="256"/>
        <v>0</v>
      </c>
      <c r="AH429" s="198">
        <f t="shared" si="219"/>
        <v>0</v>
      </c>
      <c r="AJ429" s="200">
        <f t="shared" si="257"/>
        <v>0</v>
      </c>
    </row>
    <row r="430" ht="18" customHeight="1" spans="1:36">
      <c r="A430" s="103"/>
      <c r="B430" s="118">
        <v>2130148</v>
      </c>
      <c r="C430" s="118" t="s">
        <v>540</v>
      </c>
      <c r="D430" s="180">
        <f t="shared" si="251"/>
        <v>0</v>
      </c>
      <c r="E430" s="180"/>
      <c r="F430" s="180">
        <f t="shared" si="247"/>
        <v>0</v>
      </c>
      <c r="G430" s="180">
        <f t="shared" si="248"/>
        <v>0</v>
      </c>
      <c r="H430" s="180">
        <f t="shared" si="249"/>
        <v>0</v>
      </c>
      <c r="I430" s="180"/>
      <c r="J430" s="180"/>
      <c r="K430" s="180"/>
      <c r="L430" s="180"/>
      <c r="M430" s="183"/>
      <c r="N430" s="180">
        <f t="shared" si="250"/>
        <v>0</v>
      </c>
      <c r="O430" s="180"/>
      <c r="P430" s="180"/>
      <c r="Q430" s="180"/>
      <c r="R430" s="180"/>
      <c r="S430" s="180"/>
      <c r="T430" s="180"/>
      <c r="U430" s="180"/>
      <c r="V430" s="180"/>
      <c r="W430" s="180"/>
      <c r="X430" s="189"/>
      <c r="Y430" s="189"/>
      <c r="Z430" s="200">
        <f t="shared" si="252"/>
        <v>0</v>
      </c>
      <c r="AA430" s="198">
        <f t="shared" si="214"/>
        <v>0</v>
      </c>
      <c r="AB430" s="199">
        <f t="shared" si="253"/>
        <v>0</v>
      </c>
      <c r="AC430" s="198">
        <f t="shared" si="254"/>
        <v>0</v>
      </c>
      <c r="AD430" s="198">
        <f t="shared" si="255"/>
        <v>0</v>
      </c>
      <c r="AG430" s="161">
        <f t="shared" si="256"/>
        <v>0</v>
      </c>
      <c r="AH430" s="198">
        <f t="shared" si="219"/>
        <v>0</v>
      </c>
      <c r="AJ430" s="200">
        <f t="shared" si="257"/>
        <v>0</v>
      </c>
    </row>
    <row r="431" ht="18" customHeight="1" spans="1:36">
      <c r="A431" s="103"/>
      <c r="B431" s="118">
        <v>2130152</v>
      </c>
      <c r="C431" s="118" t="s">
        <v>541</v>
      </c>
      <c r="D431" s="180">
        <f t="shared" si="251"/>
        <v>0</v>
      </c>
      <c r="E431" s="180"/>
      <c r="F431" s="180">
        <f t="shared" si="247"/>
        <v>0</v>
      </c>
      <c r="G431" s="180">
        <f t="shared" si="248"/>
        <v>0</v>
      </c>
      <c r="H431" s="180">
        <f t="shared" si="249"/>
        <v>0</v>
      </c>
      <c r="I431" s="180"/>
      <c r="J431" s="180"/>
      <c r="K431" s="180"/>
      <c r="L431" s="180"/>
      <c r="M431" s="183"/>
      <c r="N431" s="180">
        <f t="shared" si="250"/>
        <v>0</v>
      </c>
      <c r="O431" s="180"/>
      <c r="P431" s="180"/>
      <c r="Q431" s="180"/>
      <c r="R431" s="180"/>
      <c r="S431" s="180"/>
      <c r="T431" s="180"/>
      <c r="U431" s="180"/>
      <c r="V431" s="180"/>
      <c r="W431" s="180"/>
      <c r="X431" s="189"/>
      <c r="Y431" s="189"/>
      <c r="Z431" s="200">
        <f t="shared" si="252"/>
        <v>0</v>
      </c>
      <c r="AA431" s="198">
        <f t="shared" si="214"/>
        <v>0</v>
      </c>
      <c r="AB431" s="199">
        <f t="shared" si="253"/>
        <v>0</v>
      </c>
      <c r="AC431" s="198">
        <f t="shared" si="254"/>
        <v>0</v>
      </c>
      <c r="AD431" s="198">
        <f t="shared" si="255"/>
        <v>0</v>
      </c>
      <c r="AG431" s="161">
        <f t="shared" si="256"/>
        <v>0</v>
      </c>
      <c r="AH431" s="198">
        <f t="shared" si="219"/>
        <v>0</v>
      </c>
      <c r="AJ431" s="200">
        <f t="shared" si="257"/>
        <v>0</v>
      </c>
    </row>
    <row r="432" ht="18" customHeight="1" spans="1:36">
      <c r="A432" s="103"/>
      <c r="B432" s="118">
        <v>2130199</v>
      </c>
      <c r="C432" s="118" t="s">
        <v>542</v>
      </c>
      <c r="D432" s="180">
        <f t="shared" si="251"/>
        <v>5929</v>
      </c>
      <c r="E432" s="180"/>
      <c r="F432" s="180">
        <f t="shared" si="247"/>
        <v>5929</v>
      </c>
      <c r="G432" s="180">
        <v>5929</v>
      </c>
      <c r="H432" s="180">
        <f t="shared" si="249"/>
        <v>0</v>
      </c>
      <c r="I432" s="180"/>
      <c r="J432" s="180"/>
      <c r="K432" s="180"/>
      <c r="L432" s="180"/>
      <c r="M432" s="183" t="s">
        <v>543</v>
      </c>
      <c r="N432" s="180"/>
      <c r="O432" s="180">
        <v>345</v>
      </c>
      <c r="P432" s="180"/>
      <c r="Q432" s="180"/>
      <c r="R432" s="180">
        <v>8</v>
      </c>
      <c r="S432" s="180"/>
      <c r="T432" s="180"/>
      <c r="U432" s="180"/>
      <c r="V432" s="180">
        <v>113</v>
      </c>
      <c r="W432" s="180"/>
      <c r="X432" s="189"/>
      <c r="Y432" s="189"/>
      <c r="Z432" s="200">
        <f t="shared" si="252"/>
        <v>0</v>
      </c>
      <c r="AA432" s="198">
        <f t="shared" si="214"/>
        <v>0</v>
      </c>
      <c r="AB432" s="199">
        <f t="shared" si="253"/>
        <v>0</v>
      </c>
      <c r="AC432" s="198">
        <f t="shared" si="254"/>
        <v>0</v>
      </c>
      <c r="AD432" s="198">
        <f t="shared" si="255"/>
        <v>0</v>
      </c>
      <c r="AG432" s="161">
        <f t="shared" si="256"/>
        <v>0</v>
      </c>
      <c r="AH432" s="198">
        <f t="shared" si="219"/>
        <v>0</v>
      </c>
      <c r="AJ432" s="200">
        <f t="shared" si="257"/>
        <v>0</v>
      </c>
    </row>
    <row r="433" ht="18" customHeight="1" spans="1:36">
      <c r="A433" s="103">
        <v>1</v>
      </c>
      <c r="B433" s="115">
        <v>2130200</v>
      </c>
      <c r="C433" s="115" t="s">
        <v>544</v>
      </c>
      <c r="D433" s="180">
        <f>D434+SUM(D437:D446)</f>
        <v>3006.9</v>
      </c>
      <c r="E433" s="180">
        <f t="shared" ref="E433:W433" si="258">E434+SUM(E437:E446)</f>
        <v>1116</v>
      </c>
      <c r="F433" s="180">
        <f t="shared" si="258"/>
        <v>1890.9</v>
      </c>
      <c r="G433" s="180">
        <f t="shared" si="258"/>
        <v>812.9</v>
      </c>
      <c r="H433" s="180">
        <f t="shared" si="258"/>
        <v>0</v>
      </c>
      <c r="I433" s="180">
        <f t="shared" si="258"/>
        <v>0</v>
      </c>
      <c r="J433" s="180">
        <f t="shared" si="258"/>
        <v>0</v>
      </c>
      <c r="K433" s="180">
        <f t="shared" si="258"/>
        <v>0</v>
      </c>
      <c r="L433" s="180">
        <f t="shared" si="258"/>
        <v>0</v>
      </c>
      <c r="M433" s="180">
        <f t="shared" si="258"/>
        <v>0</v>
      </c>
      <c r="N433" s="180">
        <f t="shared" si="258"/>
        <v>1078</v>
      </c>
      <c r="O433" s="180">
        <f t="shared" si="258"/>
        <v>15</v>
      </c>
      <c r="P433" s="180">
        <f t="shared" si="258"/>
        <v>0</v>
      </c>
      <c r="Q433" s="180">
        <f t="shared" si="258"/>
        <v>0</v>
      </c>
      <c r="R433" s="180">
        <f t="shared" si="258"/>
        <v>22</v>
      </c>
      <c r="S433" s="180">
        <f t="shared" si="258"/>
        <v>0</v>
      </c>
      <c r="T433" s="180">
        <f t="shared" si="258"/>
        <v>0</v>
      </c>
      <c r="U433" s="180">
        <f t="shared" si="258"/>
        <v>0</v>
      </c>
      <c r="V433" s="180">
        <f t="shared" si="258"/>
        <v>26</v>
      </c>
      <c r="W433" s="180">
        <f t="shared" si="258"/>
        <v>0</v>
      </c>
      <c r="X433" s="189"/>
      <c r="Y433" s="189"/>
      <c r="Z433" s="200">
        <f t="shared" si="252"/>
        <v>0</v>
      </c>
      <c r="AA433" s="198">
        <f t="shared" si="214"/>
        <v>0</v>
      </c>
      <c r="AB433" s="199">
        <f t="shared" si="253"/>
        <v>0</v>
      </c>
      <c r="AC433" s="198">
        <f t="shared" si="254"/>
        <v>0</v>
      </c>
      <c r="AD433" s="198">
        <f t="shared" si="255"/>
        <v>0</v>
      </c>
      <c r="AG433" s="161">
        <f t="shared" si="256"/>
        <v>0</v>
      </c>
      <c r="AH433" s="198">
        <f t="shared" si="219"/>
        <v>0</v>
      </c>
      <c r="AJ433" s="200">
        <f t="shared" si="257"/>
        <v>0</v>
      </c>
    </row>
    <row r="434" ht="18" customHeight="1" spans="1:36">
      <c r="A434" s="103">
        <v>1</v>
      </c>
      <c r="B434" s="118">
        <v>2130201</v>
      </c>
      <c r="C434" s="118" t="s">
        <v>469</v>
      </c>
      <c r="D434" s="180">
        <f t="shared" ref="D434:V434" si="259">SUM(D435:D436)</f>
        <v>1116</v>
      </c>
      <c r="E434" s="180">
        <f t="shared" si="259"/>
        <v>1116</v>
      </c>
      <c r="F434" s="180">
        <f t="shared" si="259"/>
        <v>0</v>
      </c>
      <c r="G434" s="180">
        <f t="shared" si="259"/>
        <v>0</v>
      </c>
      <c r="H434" s="180">
        <f t="shared" si="259"/>
        <v>0</v>
      </c>
      <c r="I434" s="180">
        <f t="shared" si="259"/>
        <v>0</v>
      </c>
      <c r="J434" s="180">
        <f t="shared" si="259"/>
        <v>0</v>
      </c>
      <c r="K434" s="180">
        <f t="shared" si="259"/>
        <v>0</v>
      </c>
      <c r="L434" s="180">
        <f t="shared" si="259"/>
        <v>0</v>
      </c>
      <c r="M434" s="180">
        <f t="shared" si="259"/>
        <v>0</v>
      </c>
      <c r="N434" s="180">
        <f t="shared" si="259"/>
        <v>0</v>
      </c>
      <c r="O434" s="180">
        <f t="shared" si="259"/>
        <v>0</v>
      </c>
      <c r="P434" s="180">
        <f t="shared" si="259"/>
        <v>0</v>
      </c>
      <c r="Q434" s="180">
        <f t="shared" si="259"/>
        <v>0</v>
      </c>
      <c r="R434" s="180">
        <f t="shared" si="259"/>
        <v>0</v>
      </c>
      <c r="S434" s="180">
        <f t="shared" si="259"/>
        <v>0</v>
      </c>
      <c r="T434" s="180">
        <f t="shared" si="259"/>
        <v>0</v>
      </c>
      <c r="U434" s="180">
        <f t="shared" si="259"/>
        <v>0</v>
      </c>
      <c r="V434" s="180">
        <f t="shared" si="259"/>
        <v>0</v>
      </c>
      <c r="W434" s="180"/>
      <c r="X434" s="189"/>
      <c r="Y434" s="189"/>
      <c r="Z434" s="200">
        <f t="shared" si="252"/>
        <v>0</v>
      </c>
      <c r="AA434" s="198">
        <f t="shared" si="214"/>
        <v>0</v>
      </c>
      <c r="AB434" s="199">
        <f t="shared" si="253"/>
        <v>0</v>
      </c>
      <c r="AC434" s="198">
        <f t="shared" si="254"/>
        <v>0</v>
      </c>
      <c r="AD434" s="198">
        <f t="shared" si="255"/>
        <v>0</v>
      </c>
      <c r="AG434" s="161">
        <f t="shared" si="256"/>
        <v>0</v>
      </c>
      <c r="AH434" s="198">
        <f t="shared" si="219"/>
        <v>0</v>
      </c>
      <c r="AJ434" s="200">
        <f t="shared" si="257"/>
        <v>0</v>
      </c>
    </row>
    <row r="435" ht="18" customHeight="1" spans="1:36">
      <c r="A435" s="103"/>
      <c r="B435" s="115"/>
      <c r="C435" s="118" t="s">
        <v>545</v>
      </c>
      <c r="D435" s="180">
        <f t="shared" ref="D435:D446" si="260">E435+F435+W435</f>
        <v>910.7</v>
      </c>
      <c r="E435" s="180">
        <v>910.7</v>
      </c>
      <c r="F435" s="180">
        <f t="shared" ref="F435:F446" si="261">G435+N435</f>
        <v>0</v>
      </c>
      <c r="G435" s="180">
        <f>H435+L435</f>
        <v>0</v>
      </c>
      <c r="H435" s="180">
        <f t="shared" ref="H435:H446" si="262">SUM(I435:K435)</f>
        <v>0</v>
      </c>
      <c r="I435" s="180"/>
      <c r="J435" s="180"/>
      <c r="K435" s="180"/>
      <c r="L435" s="180"/>
      <c r="M435" s="183"/>
      <c r="N435" s="180">
        <f>SUM(O435:V435)</f>
        <v>0</v>
      </c>
      <c r="O435" s="180"/>
      <c r="P435" s="180"/>
      <c r="Q435" s="180"/>
      <c r="R435" s="180"/>
      <c r="S435" s="180"/>
      <c r="T435" s="180"/>
      <c r="U435" s="180"/>
      <c r="V435" s="180"/>
      <c r="W435" s="180"/>
      <c r="X435" s="189"/>
      <c r="Y435" s="189"/>
      <c r="Z435" s="200">
        <f t="shared" si="252"/>
        <v>0</v>
      </c>
      <c r="AA435" s="198">
        <f t="shared" ref="AA435:AA512" si="263">Z435/192555</f>
        <v>0</v>
      </c>
      <c r="AB435" s="199">
        <f t="shared" si="253"/>
        <v>0</v>
      </c>
      <c r="AC435" s="198">
        <f t="shared" si="254"/>
        <v>0</v>
      </c>
      <c r="AD435" s="198">
        <f t="shared" si="255"/>
        <v>0</v>
      </c>
      <c r="AG435" s="161">
        <f t="shared" si="256"/>
        <v>0</v>
      </c>
      <c r="AH435" s="198">
        <f t="shared" ref="AH435:AH512" si="264">AG435/129186</f>
        <v>0</v>
      </c>
      <c r="AJ435" s="200">
        <f t="shared" si="257"/>
        <v>0</v>
      </c>
    </row>
    <row r="436" ht="18" customHeight="1" spans="1:36">
      <c r="A436" s="103"/>
      <c r="B436" s="115"/>
      <c r="C436" s="118" t="s">
        <v>546</v>
      </c>
      <c r="D436" s="180">
        <f t="shared" si="260"/>
        <v>205.3</v>
      </c>
      <c r="E436" s="180">
        <v>205.3</v>
      </c>
      <c r="F436" s="180">
        <f t="shared" si="261"/>
        <v>0</v>
      </c>
      <c r="G436" s="180">
        <f>H436+L436</f>
        <v>0</v>
      </c>
      <c r="H436" s="180">
        <f t="shared" si="262"/>
        <v>0</v>
      </c>
      <c r="I436" s="180"/>
      <c r="J436" s="180"/>
      <c r="K436" s="180"/>
      <c r="L436" s="180"/>
      <c r="M436" s="183"/>
      <c r="N436" s="180">
        <f>SUM(O436:V436)</f>
        <v>0</v>
      </c>
      <c r="O436" s="180"/>
      <c r="P436" s="180"/>
      <c r="Q436" s="180"/>
      <c r="R436" s="180"/>
      <c r="S436" s="180"/>
      <c r="T436" s="180"/>
      <c r="U436" s="180"/>
      <c r="V436" s="180"/>
      <c r="W436" s="180"/>
      <c r="X436" s="189"/>
      <c r="Y436" s="189"/>
      <c r="Z436" s="200">
        <f t="shared" si="252"/>
        <v>0</v>
      </c>
      <c r="AA436" s="198">
        <f t="shared" si="263"/>
        <v>0</v>
      </c>
      <c r="AB436" s="199">
        <f t="shared" si="253"/>
        <v>0</v>
      </c>
      <c r="AC436" s="198">
        <f t="shared" si="254"/>
        <v>0</v>
      </c>
      <c r="AD436" s="198">
        <f t="shared" si="255"/>
        <v>0</v>
      </c>
      <c r="AG436" s="161">
        <f t="shared" si="256"/>
        <v>0</v>
      </c>
      <c r="AH436" s="198">
        <f t="shared" si="264"/>
        <v>0</v>
      </c>
      <c r="AJ436" s="200">
        <f t="shared" si="257"/>
        <v>0</v>
      </c>
    </row>
    <row r="437" ht="18" customHeight="1" spans="1:36">
      <c r="A437" s="103"/>
      <c r="B437" s="118">
        <v>2130205</v>
      </c>
      <c r="C437" s="118" t="s">
        <v>547</v>
      </c>
      <c r="D437" s="180">
        <f t="shared" si="260"/>
        <v>261.5</v>
      </c>
      <c r="E437" s="180"/>
      <c r="F437" s="180">
        <f t="shared" si="261"/>
        <v>261.5</v>
      </c>
      <c r="G437" s="180">
        <v>261.5</v>
      </c>
      <c r="H437" s="180"/>
      <c r="I437" s="180"/>
      <c r="J437" s="180"/>
      <c r="K437" s="180"/>
      <c r="L437" s="180"/>
      <c r="M437" s="183"/>
      <c r="N437" s="180"/>
      <c r="O437" s="180"/>
      <c r="P437" s="180"/>
      <c r="Q437" s="180"/>
      <c r="R437" s="180"/>
      <c r="S437" s="180"/>
      <c r="T437" s="180"/>
      <c r="U437" s="180"/>
      <c r="V437" s="180"/>
      <c r="W437" s="180"/>
      <c r="X437" s="189"/>
      <c r="Y437" s="189"/>
      <c r="Z437" s="200"/>
      <c r="AA437" s="198"/>
      <c r="AB437" s="199"/>
      <c r="AC437" s="198"/>
      <c r="AD437" s="198"/>
      <c r="AG437" s="161"/>
      <c r="AH437" s="198"/>
      <c r="AJ437" s="200"/>
    </row>
    <row r="438" ht="18" customHeight="1" spans="1:36">
      <c r="A438" s="103"/>
      <c r="B438" s="118">
        <v>2130206</v>
      </c>
      <c r="C438" s="118" t="s">
        <v>548</v>
      </c>
      <c r="D438" s="180">
        <f t="shared" si="260"/>
        <v>10</v>
      </c>
      <c r="E438" s="180"/>
      <c r="F438" s="180">
        <f t="shared" si="261"/>
        <v>10</v>
      </c>
      <c r="G438" s="180">
        <v>10</v>
      </c>
      <c r="H438" s="180"/>
      <c r="I438" s="180"/>
      <c r="J438" s="180"/>
      <c r="K438" s="180"/>
      <c r="L438" s="180"/>
      <c r="M438" s="183"/>
      <c r="N438" s="180"/>
      <c r="O438" s="180"/>
      <c r="P438" s="180"/>
      <c r="Q438" s="180"/>
      <c r="R438" s="180"/>
      <c r="S438" s="180"/>
      <c r="T438" s="180"/>
      <c r="U438" s="180"/>
      <c r="V438" s="180"/>
      <c r="W438" s="180"/>
      <c r="X438" s="189"/>
      <c r="Y438" s="189"/>
      <c r="Z438" s="200"/>
      <c r="AA438" s="198"/>
      <c r="AB438" s="199"/>
      <c r="AC438" s="198"/>
      <c r="AD438" s="198"/>
      <c r="AG438" s="161"/>
      <c r="AH438" s="198"/>
      <c r="AJ438" s="200"/>
    </row>
    <row r="439" ht="18" customHeight="1" spans="1:36">
      <c r="A439" s="103"/>
      <c r="B439" s="118">
        <v>2130209</v>
      </c>
      <c r="C439" s="118" t="s">
        <v>549</v>
      </c>
      <c r="D439" s="180">
        <f t="shared" si="260"/>
        <v>449.4</v>
      </c>
      <c r="E439" s="180"/>
      <c r="F439" s="180">
        <f t="shared" si="261"/>
        <v>449.4</v>
      </c>
      <c r="G439" s="180">
        <v>449.4</v>
      </c>
      <c r="H439" s="180">
        <f t="shared" si="262"/>
        <v>0</v>
      </c>
      <c r="I439" s="180"/>
      <c r="J439" s="180"/>
      <c r="K439" s="180"/>
      <c r="L439" s="180"/>
      <c r="M439" s="183" t="s">
        <v>550</v>
      </c>
      <c r="N439" s="180">
        <f>SUM(O439:V439)</f>
        <v>0</v>
      </c>
      <c r="O439" s="180"/>
      <c r="P439" s="180"/>
      <c r="Q439" s="180"/>
      <c r="R439" s="180"/>
      <c r="S439" s="180"/>
      <c r="T439" s="180"/>
      <c r="U439" s="180"/>
      <c r="V439" s="180"/>
      <c r="W439" s="180"/>
      <c r="X439" s="189"/>
      <c r="Y439" s="189"/>
      <c r="Z439" s="200">
        <f t="shared" si="252"/>
        <v>0</v>
      </c>
      <c r="AA439" s="198">
        <f t="shared" si="263"/>
        <v>0</v>
      </c>
      <c r="AB439" s="199">
        <f t="shared" si="253"/>
        <v>0</v>
      </c>
      <c r="AC439" s="198">
        <f t="shared" si="254"/>
        <v>0</v>
      </c>
      <c r="AD439" s="198">
        <f t="shared" si="255"/>
        <v>0</v>
      </c>
      <c r="AG439" s="161">
        <f t="shared" si="256"/>
        <v>0</v>
      </c>
      <c r="AH439" s="198">
        <f t="shared" si="264"/>
        <v>0</v>
      </c>
      <c r="AJ439" s="200">
        <f t="shared" si="257"/>
        <v>0</v>
      </c>
    </row>
    <row r="440" ht="18" customHeight="1" spans="1:36">
      <c r="A440" s="103"/>
      <c r="B440" s="118">
        <v>2130211</v>
      </c>
      <c r="C440" s="118" t="s">
        <v>551</v>
      </c>
      <c r="D440" s="180">
        <f t="shared" si="260"/>
        <v>8</v>
      </c>
      <c r="E440" s="180"/>
      <c r="F440" s="180">
        <f t="shared" si="261"/>
        <v>8</v>
      </c>
      <c r="G440" s="180">
        <v>5</v>
      </c>
      <c r="H440" s="180"/>
      <c r="I440" s="180"/>
      <c r="J440" s="180"/>
      <c r="K440" s="180"/>
      <c r="L440" s="180"/>
      <c r="M440" s="183"/>
      <c r="N440" s="180">
        <v>3</v>
      </c>
      <c r="O440" s="180"/>
      <c r="P440" s="180"/>
      <c r="Q440" s="180"/>
      <c r="R440" s="180"/>
      <c r="S440" s="180"/>
      <c r="T440" s="180"/>
      <c r="U440" s="180"/>
      <c r="V440" s="180"/>
      <c r="W440" s="180"/>
      <c r="X440" s="189"/>
      <c r="Y440" s="189"/>
      <c r="Z440" s="200"/>
      <c r="AA440" s="198"/>
      <c r="AB440" s="199"/>
      <c r="AC440" s="198"/>
      <c r="AD440" s="198"/>
      <c r="AG440" s="161"/>
      <c r="AH440" s="198"/>
      <c r="AJ440" s="200"/>
    </row>
    <row r="441" ht="18" customHeight="1" spans="1:36">
      <c r="A441" s="103"/>
      <c r="B441" s="118">
        <v>2130212</v>
      </c>
      <c r="C441" s="118" t="s">
        <v>552</v>
      </c>
      <c r="D441" s="180">
        <f t="shared" si="260"/>
        <v>10</v>
      </c>
      <c r="E441" s="180"/>
      <c r="F441" s="180">
        <f t="shared" si="261"/>
        <v>10</v>
      </c>
      <c r="G441" s="180"/>
      <c r="H441" s="180"/>
      <c r="I441" s="180"/>
      <c r="J441" s="180"/>
      <c r="K441" s="180"/>
      <c r="L441" s="180"/>
      <c r="M441" s="183"/>
      <c r="N441" s="180">
        <v>10</v>
      </c>
      <c r="O441" s="180"/>
      <c r="P441" s="180"/>
      <c r="Q441" s="180"/>
      <c r="R441" s="180"/>
      <c r="S441" s="180"/>
      <c r="T441" s="180"/>
      <c r="U441" s="180"/>
      <c r="V441" s="180"/>
      <c r="W441" s="180"/>
      <c r="X441" s="189"/>
      <c r="Y441" s="189"/>
      <c r="Z441" s="200"/>
      <c r="AA441" s="198"/>
      <c r="AB441" s="199"/>
      <c r="AC441" s="198"/>
      <c r="AD441" s="198"/>
      <c r="AG441" s="161"/>
      <c r="AH441" s="198"/>
      <c r="AJ441" s="200"/>
    </row>
    <row r="442" ht="18" customHeight="1" spans="1:36">
      <c r="A442" s="103"/>
      <c r="B442" s="118">
        <v>2130213</v>
      </c>
      <c r="C442" s="118" t="s">
        <v>553</v>
      </c>
      <c r="D442" s="180">
        <f t="shared" si="260"/>
        <v>10</v>
      </c>
      <c r="E442" s="180"/>
      <c r="F442" s="180">
        <f t="shared" si="261"/>
        <v>10</v>
      </c>
      <c r="G442" s="180">
        <v>10</v>
      </c>
      <c r="H442" s="180"/>
      <c r="I442" s="180"/>
      <c r="J442" s="180"/>
      <c r="K442" s="180"/>
      <c r="L442" s="180"/>
      <c r="M442" s="183"/>
      <c r="N442" s="180"/>
      <c r="O442" s="180"/>
      <c r="P442" s="180"/>
      <c r="Q442" s="180"/>
      <c r="R442" s="180"/>
      <c r="S442" s="180"/>
      <c r="T442" s="180"/>
      <c r="U442" s="180"/>
      <c r="V442" s="180"/>
      <c r="W442" s="180"/>
      <c r="X442" s="189"/>
      <c r="Y442" s="189"/>
      <c r="Z442" s="200"/>
      <c r="AA442" s="198"/>
      <c r="AB442" s="199"/>
      <c r="AC442" s="198"/>
      <c r="AD442" s="198"/>
      <c r="AG442" s="161"/>
      <c r="AH442" s="198"/>
      <c r="AJ442" s="200"/>
    </row>
    <row r="443" ht="18" customHeight="1" spans="1:36">
      <c r="A443" s="103"/>
      <c r="B443" s="118">
        <v>2130221</v>
      </c>
      <c r="C443" s="118" t="s">
        <v>554</v>
      </c>
      <c r="D443" s="180">
        <f t="shared" si="260"/>
        <v>10</v>
      </c>
      <c r="E443" s="180"/>
      <c r="F443" s="180">
        <f t="shared" si="261"/>
        <v>10</v>
      </c>
      <c r="G443" s="180">
        <v>10</v>
      </c>
      <c r="H443" s="180"/>
      <c r="I443" s="180"/>
      <c r="J443" s="180"/>
      <c r="K443" s="180"/>
      <c r="L443" s="180"/>
      <c r="M443" s="183"/>
      <c r="N443" s="180"/>
      <c r="O443" s="180"/>
      <c r="P443" s="180"/>
      <c r="Q443" s="180"/>
      <c r="R443" s="180"/>
      <c r="S443" s="180"/>
      <c r="T443" s="180"/>
      <c r="U443" s="180"/>
      <c r="V443" s="180"/>
      <c r="W443" s="180"/>
      <c r="X443" s="189"/>
      <c r="Y443" s="189"/>
      <c r="Z443" s="200"/>
      <c r="AA443" s="198"/>
      <c r="AB443" s="199"/>
      <c r="AC443" s="198"/>
      <c r="AD443" s="198"/>
      <c r="AG443" s="161"/>
      <c r="AH443" s="198"/>
      <c r="AJ443" s="200"/>
    </row>
    <row r="444" ht="18" customHeight="1" spans="1:36">
      <c r="A444" s="103"/>
      <c r="B444" s="118">
        <v>2130232</v>
      </c>
      <c r="C444" s="118" t="s">
        <v>555</v>
      </c>
      <c r="D444" s="180">
        <f t="shared" si="260"/>
        <v>0</v>
      </c>
      <c r="E444" s="180"/>
      <c r="F444" s="180">
        <f t="shared" si="261"/>
        <v>0</v>
      </c>
      <c r="G444" s="180">
        <f>H444+L444</f>
        <v>0</v>
      </c>
      <c r="H444" s="180">
        <f t="shared" si="262"/>
        <v>0</v>
      </c>
      <c r="I444" s="180"/>
      <c r="J444" s="180"/>
      <c r="K444" s="180"/>
      <c r="L444" s="180"/>
      <c r="M444" s="183"/>
      <c r="N444" s="180">
        <f>SUM(O444:V444)</f>
        <v>0</v>
      </c>
      <c r="O444" s="180"/>
      <c r="P444" s="180"/>
      <c r="Q444" s="180"/>
      <c r="R444" s="180"/>
      <c r="S444" s="180"/>
      <c r="T444" s="180"/>
      <c r="U444" s="180"/>
      <c r="V444" s="180"/>
      <c r="W444" s="180"/>
      <c r="X444" s="189"/>
      <c r="Y444" s="189"/>
      <c r="Z444" s="200">
        <f t="shared" si="252"/>
        <v>0</v>
      </c>
      <c r="AA444" s="198">
        <f t="shared" si="263"/>
        <v>0</v>
      </c>
      <c r="AB444" s="199">
        <f t="shared" si="253"/>
        <v>0</v>
      </c>
      <c r="AC444" s="198">
        <f t="shared" si="254"/>
        <v>0</v>
      </c>
      <c r="AD444" s="198">
        <f t="shared" si="255"/>
        <v>0</v>
      </c>
      <c r="AG444" s="161">
        <f t="shared" si="256"/>
        <v>0</v>
      </c>
      <c r="AH444" s="198">
        <f t="shared" si="264"/>
        <v>0</v>
      </c>
      <c r="AJ444" s="200">
        <f t="shared" si="257"/>
        <v>0</v>
      </c>
    </row>
    <row r="445" ht="18" customHeight="1" spans="1:36">
      <c r="A445" s="103"/>
      <c r="B445" s="118">
        <v>2130234</v>
      </c>
      <c r="C445" s="118" t="s">
        <v>556</v>
      </c>
      <c r="D445" s="180">
        <f t="shared" si="260"/>
        <v>35</v>
      </c>
      <c r="E445" s="180"/>
      <c r="F445" s="180">
        <f t="shared" si="261"/>
        <v>35</v>
      </c>
      <c r="G445" s="180">
        <v>20</v>
      </c>
      <c r="H445" s="180">
        <f t="shared" si="262"/>
        <v>0</v>
      </c>
      <c r="I445" s="180"/>
      <c r="J445" s="180"/>
      <c r="K445" s="180"/>
      <c r="L445" s="180"/>
      <c r="M445" s="183"/>
      <c r="N445" s="180">
        <v>15</v>
      </c>
      <c r="O445" s="180">
        <v>15</v>
      </c>
      <c r="P445" s="180"/>
      <c r="Q445" s="180"/>
      <c r="R445" s="180"/>
      <c r="S445" s="180"/>
      <c r="T445" s="180"/>
      <c r="U445" s="180"/>
      <c r="V445" s="180"/>
      <c r="W445" s="180"/>
      <c r="X445" s="189"/>
      <c r="Y445" s="189"/>
      <c r="Z445" s="200">
        <f t="shared" si="252"/>
        <v>0</v>
      </c>
      <c r="AA445" s="198">
        <f t="shared" si="263"/>
        <v>0</v>
      </c>
      <c r="AB445" s="199">
        <f t="shared" si="253"/>
        <v>0</v>
      </c>
      <c r="AC445" s="198">
        <f t="shared" si="254"/>
        <v>0</v>
      </c>
      <c r="AD445" s="198">
        <f t="shared" si="255"/>
        <v>0</v>
      </c>
      <c r="AG445" s="161">
        <f t="shared" si="256"/>
        <v>0</v>
      </c>
      <c r="AH445" s="198">
        <f t="shared" si="264"/>
        <v>0</v>
      </c>
      <c r="AJ445" s="200">
        <f t="shared" si="257"/>
        <v>0</v>
      </c>
    </row>
    <row r="446" ht="18" customHeight="1" spans="1:36">
      <c r="A446" s="103"/>
      <c r="B446" s="118">
        <v>2130299</v>
      </c>
      <c r="C446" s="118" t="s">
        <v>557</v>
      </c>
      <c r="D446" s="180">
        <f t="shared" si="260"/>
        <v>1097</v>
      </c>
      <c r="E446" s="180"/>
      <c r="F446" s="180">
        <f t="shared" si="261"/>
        <v>1097</v>
      </c>
      <c r="G446" s="180">
        <v>47</v>
      </c>
      <c r="H446" s="180">
        <f t="shared" si="262"/>
        <v>0</v>
      </c>
      <c r="I446" s="180"/>
      <c r="J446" s="180"/>
      <c r="K446" s="180"/>
      <c r="L446" s="180"/>
      <c r="M446" s="183"/>
      <c r="N446" s="180">
        <v>1050</v>
      </c>
      <c r="O446" s="180"/>
      <c r="P446" s="180"/>
      <c r="Q446" s="180"/>
      <c r="R446" s="180">
        <v>22</v>
      </c>
      <c r="S446" s="180"/>
      <c r="T446" s="180"/>
      <c r="U446" s="180"/>
      <c r="V446" s="180">
        <v>26</v>
      </c>
      <c r="W446" s="180"/>
      <c r="X446" s="189"/>
      <c r="Y446" s="189"/>
      <c r="Z446" s="200">
        <f t="shared" si="252"/>
        <v>0</v>
      </c>
      <c r="AA446" s="198">
        <f t="shared" si="263"/>
        <v>0</v>
      </c>
      <c r="AB446" s="199">
        <f t="shared" si="253"/>
        <v>0</v>
      </c>
      <c r="AC446" s="198">
        <f t="shared" si="254"/>
        <v>0</v>
      </c>
      <c r="AD446" s="198">
        <f t="shared" si="255"/>
        <v>0</v>
      </c>
      <c r="AG446" s="161">
        <f t="shared" si="256"/>
        <v>0</v>
      </c>
      <c r="AH446" s="198">
        <f t="shared" si="264"/>
        <v>0</v>
      </c>
      <c r="AJ446" s="200">
        <f t="shared" si="257"/>
        <v>0</v>
      </c>
    </row>
    <row r="447" ht="18" customHeight="1" spans="1:36">
      <c r="A447" s="103">
        <v>1</v>
      </c>
      <c r="B447" s="115">
        <v>2130300</v>
      </c>
      <c r="C447" s="115" t="s">
        <v>558</v>
      </c>
      <c r="D447" s="180">
        <f t="shared" ref="D447:N447" si="265">D448+SUM(D451:D461)</f>
        <v>1988.9</v>
      </c>
      <c r="E447" s="180">
        <f t="shared" si="265"/>
        <v>1444.1</v>
      </c>
      <c r="F447" s="180">
        <f t="shared" si="265"/>
        <v>544.8</v>
      </c>
      <c r="G447" s="180">
        <f t="shared" si="265"/>
        <v>100</v>
      </c>
      <c r="H447" s="180">
        <f t="shared" si="265"/>
        <v>0</v>
      </c>
      <c r="I447" s="180">
        <f t="shared" si="265"/>
        <v>0</v>
      </c>
      <c r="J447" s="180">
        <f t="shared" si="265"/>
        <v>0</v>
      </c>
      <c r="K447" s="180">
        <f t="shared" si="265"/>
        <v>0</v>
      </c>
      <c r="L447" s="180">
        <f t="shared" si="265"/>
        <v>0</v>
      </c>
      <c r="M447" s="180">
        <f t="shared" si="265"/>
        <v>0</v>
      </c>
      <c r="N447" s="180">
        <f t="shared" si="265"/>
        <v>444.8</v>
      </c>
      <c r="O447" s="180">
        <f t="shared" ref="O447:V447" si="266">O448+SUM(O452:O461)</f>
        <v>271</v>
      </c>
      <c r="P447" s="180">
        <f t="shared" si="266"/>
        <v>0</v>
      </c>
      <c r="Q447" s="180">
        <f t="shared" si="266"/>
        <v>0</v>
      </c>
      <c r="R447" s="180">
        <f t="shared" si="266"/>
        <v>0</v>
      </c>
      <c r="S447" s="180">
        <f t="shared" si="266"/>
        <v>0</v>
      </c>
      <c r="T447" s="180">
        <f t="shared" si="266"/>
        <v>0</v>
      </c>
      <c r="U447" s="180">
        <f t="shared" si="266"/>
        <v>0</v>
      </c>
      <c r="V447" s="180">
        <f t="shared" si="266"/>
        <v>0</v>
      </c>
      <c r="W447" s="180"/>
      <c r="X447" s="189"/>
      <c r="Y447" s="189"/>
      <c r="Z447" s="200">
        <f t="shared" si="252"/>
        <v>0</v>
      </c>
      <c r="AA447" s="198">
        <f t="shared" si="263"/>
        <v>0</v>
      </c>
      <c r="AB447" s="199">
        <f t="shared" si="253"/>
        <v>0</v>
      </c>
      <c r="AC447" s="198">
        <f t="shared" si="254"/>
        <v>0</v>
      </c>
      <c r="AD447" s="198">
        <f t="shared" si="255"/>
        <v>0</v>
      </c>
      <c r="AG447" s="161">
        <f t="shared" si="256"/>
        <v>0</v>
      </c>
      <c r="AH447" s="198">
        <f t="shared" si="264"/>
        <v>0</v>
      </c>
      <c r="AJ447" s="200">
        <f t="shared" si="257"/>
        <v>0</v>
      </c>
    </row>
    <row r="448" ht="18" customHeight="1" spans="1:36">
      <c r="A448" s="103">
        <v>1</v>
      </c>
      <c r="B448" s="118">
        <v>2130301</v>
      </c>
      <c r="C448" s="118" t="s">
        <v>176</v>
      </c>
      <c r="D448" s="180">
        <f t="shared" ref="D448:V448" si="267">SUM(D449:D450)</f>
        <v>1232.8</v>
      </c>
      <c r="E448" s="180">
        <f t="shared" si="267"/>
        <v>1232.8</v>
      </c>
      <c r="F448" s="180">
        <f t="shared" si="267"/>
        <v>0</v>
      </c>
      <c r="G448" s="180">
        <f t="shared" si="267"/>
        <v>0</v>
      </c>
      <c r="H448" s="180">
        <f t="shared" si="267"/>
        <v>0</v>
      </c>
      <c r="I448" s="180">
        <f t="shared" si="267"/>
        <v>0</v>
      </c>
      <c r="J448" s="180">
        <f t="shared" si="267"/>
        <v>0</v>
      </c>
      <c r="K448" s="180">
        <f t="shared" si="267"/>
        <v>0</v>
      </c>
      <c r="L448" s="180">
        <f t="shared" si="267"/>
        <v>0</v>
      </c>
      <c r="M448" s="180">
        <f t="shared" si="267"/>
        <v>0</v>
      </c>
      <c r="N448" s="180">
        <f t="shared" si="267"/>
        <v>0</v>
      </c>
      <c r="O448" s="180">
        <f t="shared" si="267"/>
        <v>256</v>
      </c>
      <c r="P448" s="180">
        <f t="shared" si="267"/>
        <v>0</v>
      </c>
      <c r="Q448" s="180">
        <f t="shared" si="267"/>
        <v>0</v>
      </c>
      <c r="R448" s="180">
        <f t="shared" si="267"/>
        <v>0</v>
      </c>
      <c r="S448" s="180">
        <f t="shared" si="267"/>
        <v>0</v>
      </c>
      <c r="T448" s="180">
        <f t="shared" si="267"/>
        <v>0</v>
      </c>
      <c r="U448" s="180">
        <f t="shared" si="267"/>
        <v>0</v>
      </c>
      <c r="V448" s="180">
        <f t="shared" si="267"/>
        <v>0</v>
      </c>
      <c r="W448" s="180"/>
      <c r="X448" s="189"/>
      <c r="Y448" s="189"/>
      <c r="Z448" s="200">
        <f t="shared" si="252"/>
        <v>0</v>
      </c>
      <c r="AA448" s="198">
        <f t="shared" si="263"/>
        <v>0</v>
      </c>
      <c r="AB448" s="199">
        <f t="shared" si="253"/>
        <v>0</v>
      </c>
      <c r="AC448" s="198">
        <f t="shared" si="254"/>
        <v>0</v>
      </c>
      <c r="AD448" s="198">
        <f t="shared" si="255"/>
        <v>0</v>
      </c>
      <c r="AG448" s="161">
        <f t="shared" si="256"/>
        <v>0</v>
      </c>
      <c r="AH448" s="198">
        <f t="shared" si="264"/>
        <v>0</v>
      </c>
      <c r="AJ448" s="200">
        <f t="shared" si="257"/>
        <v>0</v>
      </c>
    </row>
    <row r="449" ht="18" customHeight="1" spans="1:36">
      <c r="A449" s="103"/>
      <c r="B449" s="118"/>
      <c r="C449" s="118" t="s">
        <v>559</v>
      </c>
      <c r="D449" s="180">
        <f>E449+F449+W449</f>
        <v>1216</v>
      </c>
      <c r="E449" s="180">
        <v>1216</v>
      </c>
      <c r="F449" s="180">
        <f t="shared" ref="F449:F461" si="268">G449+N449</f>
        <v>0</v>
      </c>
      <c r="G449" s="180">
        <f t="shared" ref="G449:G459" si="269">H449+L449</f>
        <v>0</v>
      </c>
      <c r="H449" s="180">
        <f t="shared" ref="H449:H461" si="270">SUM(I449:K449)</f>
        <v>0</v>
      </c>
      <c r="I449" s="180"/>
      <c r="J449" s="180"/>
      <c r="K449" s="180"/>
      <c r="L449" s="180"/>
      <c r="M449" s="183"/>
      <c r="N449" s="180"/>
      <c r="O449" s="180">
        <v>218</v>
      </c>
      <c r="P449" s="180"/>
      <c r="Q449" s="180"/>
      <c r="R449" s="180"/>
      <c r="S449" s="180"/>
      <c r="T449" s="180"/>
      <c r="U449" s="180"/>
      <c r="V449" s="180"/>
      <c r="W449" s="180"/>
      <c r="X449" s="189"/>
      <c r="Y449" s="189"/>
      <c r="Z449" s="200">
        <f t="shared" si="252"/>
        <v>0</v>
      </c>
      <c r="AA449" s="198">
        <f t="shared" si="263"/>
        <v>0</v>
      </c>
      <c r="AB449" s="199">
        <f t="shared" si="253"/>
        <v>0</v>
      </c>
      <c r="AC449" s="198">
        <f t="shared" si="254"/>
        <v>0</v>
      </c>
      <c r="AD449" s="198">
        <f t="shared" si="255"/>
        <v>0</v>
      </c>
      <c r="AG449" s="161">
        <f t="shared" si="256"/>
        <v>0</v>
      </c>
      <c r="AH449" s="198">
        <f t="shared" si="264"/>
        <v>0</v>
      </c>
      <c r="AJ449" s="200">
        <f t="shared" si="257"/>
        <v>0</v>
      </c>
    </row>
    <row r="450" ht="18" customHeight="1" spans="1:36">
      <c r="A450" s="103"/>
      <c r="B450" s="118"/>
      <c r="C450" s="118" t="s">
        <v>560</v>
      </c>
      <c r="D450" s="180">
        <f t="shared" ref="D450:D461" si="271">E450+F450+W450</f>
        <v>16.8</v>
      </c>
      <c r="E450" s="180">
        <v>16.8</v>
      </c>
      <c r="F450" s="180">
        <f t="shared" si="268"/>
        <v>0</v>
      </c>
      <c r="G450" s="180">
        <f t="shared" si="269"/>
        <v>0</v>
      </c>
      <c r="H450" s="180">
        <f t="shared" si="270"/>
        <v>0</v>
      </c>
      <c r="I450" s="180"/>
      <c r="J450" s="180"/>
      <c r="K450" s="180"/>
      <c r="L450" s="180"/>
      <c r="M450" s="183"/>
      <c r="N450" s="180"/>
      <c r="O450" s="180">
        <v>38</v>
      </c>
      <c r="P450" s="180"/>
      <c r="Q450" s="180"/>
      <c r="R450" s="180"/>
      <c r="S450" s="180"/>
      <c r="T450" s="180"/>
      <c r="U450" s="180"/>
      <c r="V450" s="180"/>
      <c r="W450" s="180"/>
      <c r="X450" s="189"/>
      <c r="Y450" s="189"/>
      <c r="Z450" s="200">
        <f t="shared" si="252"/>
        <v>0</v>
      </c>
      <c r="AA450" s="198">
        <f t="shared" si="263"/>
        <v>0</v>
      </c>
      <c r="AB450" s="199">
        <f t="shared" si="253"/>
        <v>0</v>
      </c>
      <c r="AC450" s="198">
        <f t="shared" si="254"/>
        <v>0</v>
      </c>
      <c r="AD450" s="198">
        <f t="shared" si="255"/>
        <v>0</v>
      </c>
      <c r="AG450" s="161">
        <f t="shared" si="256"/>
        <v>0</v>
      </c>
      <c r="AH450" s="198">
        <f t="shared" si="264"/>
        <v>0</v>
      </c>
      <c r="AJ450" s="200">
        <f t="shared" si="257"/>
        <v>0</v>
      </c>
    </row>
    <row r="451" ht="18" customHeight="1" spans="1:36">
      <c r="A451" s="103"/>
      <c r="B451" s="118">
        <v>2130302</v>
      </c>
      <c r="C451" s="118" t="s">
        <v>442</v>
      </c>
      <c r="D451" s="180">
        <f t="shared" si="271"/>
        <v>274.8</v>
      </c>
      <c r="E451" s="180"/>
      <c r="F451" s="180">
        <f t="shared" si="268"/>
        <v>274.8</v>
      </c>
      <c r="G451" s="180"/>
      <c r="H451" s="180"/>
      <c r="I451" s="180"/>
      <c r="J451" s="180"/>
      <c r="K451" s="180"/>
      <c r="L451" s="180"/>
      <c r="M451" s="183"/>
      <c r="N451" s="180">
        <v>274.8</v>
      </c>
      <c r="O451" s="180"/>
      <c r="P451" s="180"/>
      <c r="Q451" s="180"/>
      <c r="R451" s="180"/>
      <c r="S451" s="180"/>
      <c r="T451" s="180"/>
      <c r="U451" s="180"/>
      <c r="V451" s="180"/>
      <c r="W451" s="180"/>
      <c r="X451" s="189"/>
      <c r="Y451" s="189"/>
      <c r="Z451" s="200"/>
      <c r="AA451" s="198"/>
      <c r="AB451" s="199"/>
      <c r="AC451" s="198"/>
      <c r="AD451" s="198"/>
      <c r="AG451" s="161"/>
      <c r="AH451" s="198"/>
      <c r="AJ451" s="200"/>
    </row>
    <row r="452" ht="18" customHeight="1" spans="1:36">
      <c r="A452" s="103"/>
      <c r="B452" s="118">
        <v>2130304</v>
      </c>
      <c r="C452" s="118" t="s">
        <v>561</v>
      </c>
      <c r="D452" s="180">
        <f t="shared" si="271"/>
        <v>0</v>
      </c>
      <c r="E452" s="180"/>
      <c r="F452" s="180">
        <f t="shared" si="268"/>
        <v>0</v>
      </c>
      <c r="G452" s="180">
        <f t="shared" si="269"/>
        <v>0</v>
      </c>
      <c r="H452" s="180">
        <f t="shared" si="270"/>
        <v>0</v>
      </c>
      <c r="I452" s="180"/>
      <c r="J452" s="180"/>
      <c r="K452" s="180"/>
      <c r="L452" s="180"/>
      <c r="M452" s="183"/>
      <c r="N452" s="180">
        <f t="shared" ref="N452:N458" si="272">SUM(O452:V452)</f>
        <v>0</v>
      </c>
      <c r="O452" s="180"/>
      <c r="P452" s="180"/>
      <c r="Q452" s="180"/>
      <c r="R452" s="180"/>
      <c r="S452" s="180"/>
      <c r="T452" s="180"/>
      <c r="U452" s="180"/>
      <c r="V452" s="180"/>
      <c r="W452" s="180"/>
      <c r="X452" s="189"/>
      <c r="Y452" s="189"/>
      <c r="Z452" s="200">
        <f t="shared" si="252"/>
        <v>0</v>
      </c>
      <c r="AA452" s="198">
        <f t="shared" si="263"/>
        <v>0</v>
      </c>
      <c r="AB452" s="199">
        <f t="shared" si="253"/>
        <v>0</v>
      </c>
      <c r="AC452" s="198">
        <f t="shared" si="254"/>
        <v>0</v>
      </c>
      <c r="AD452" s="198">
        <f t="shared" si="255"/>
        <v>0</v>
      </c>
      <c r="AG452" s="161">
        <f t="shared" si="256"/>
        <v>0</v>
      </c>
      <c r="AH452" s="198">
        <f t="shared" si="264"/>
        <v>0</v>
      </c>
      <c r="AJ452" s="200">
        <f t="shared" si="257"/>
        <v>0</v>
      </c>
    </row>
    <row r="453" ht="18" customHeight="1" spans="1:36">
      <c r="A453" s="103"/>
      <c r="B453" s="118">
        <v>2130310</v>
      </c>
      <c r="C453" s="118" t="s">
        <v>562</v>
      </c>
      <c r="D453" s="180">
        <f t="shared" si="271"/>
        <v>0</v>
      </c>
      <c r="E453" s="180"/>
      <c r="F453" s="180">
        <f t="shared" si="268"/>
        <v>0</v>
      </c>
      <c r="G453" s="180">
        <f t="shared" si="269"/>
        <v>0</v>
      </c>
      <c r="H453" s="180">
        <f t="shared" si="270"/>
        <v>0</v>
      </c>
      <c r="I453" s="180"/>
      <c r="J453" s="180"/>
      <c r="K453" s="180"/>
      <c r="L453" s="180"/>
      <c r="M453" s="183"/>
      <c r="N453" s="180">
        <f t="shared" si="272"/>
        <v>0</v>
      </c>
      <c r="O453" s="180"/>
      <c r="P453" s="180"/>
      <c r="Q453" s="180"/>
      <c r="R453" s="180"/>
      <c r="S453" s="180"/>
      <c r="T453" s="180"/>
      <c r="U453" s="180"/>
      <c r="V453" s="180"/>
      <c r="W453" s="180"/>
      <c r="X453" s="189"/>
      <c r="Y453" s="189"/>
      <c r="Z453" s="200">
        <f t="shared" si="252"/>
        <v>0</v>
      </c>
      <c r="AA453" s="198">
        <f t="shared" si="263"/>
        <v>0</v>
      </c>
      <c r="AB453" s="199">
        <f t="shared" si="253"/>
        <v>0</v>
      </c>
      <c r="AC453" s="198">
        <f t="shared" si="254"/>
        <v>0</v>
      </c>
      <c r="AD453" s="198">
        <f t="shared" si="255"/>
        <v>0</v>
      </c>
      <c r="AG453" s="161">
        <f t="shared" si="256"/>
        <v>0</v>
      </c>
      <c r="AH453" s="198">
        <f t="shared" si="264"/>
        <v>0</v>
      </c>
      <c r="AJ453" s="200">
        <f t="shared" si="257"/>
        <v>0</v>
      </c>
    </row>
    <row r="454" ht="18" customHeight="1" spans="1:36">
      <c r="A454" s="103"/>
      <c r="B454" s="118">
        <v>2130311</v>
      </c>
      <c r="C454" s="118" t="s">
        <v>563</v>
      </c>
      <c r="D454" s="180">
        <f t="shared" si="271"/>
        <v>20</v>
      </c>
      <c r="E454" s="180"/>
      <c r="F454" s="180">
        <f t="shared" si="268"/>
        <v>20</v>
      </c>
      <c r="G454" s="180"/>
      <c r="H454" s="180"/>
      <c r="I454" s="180"/>
      <c r="J454" s="180"/>
      <c r="K454" s="180"/>
      <c r="L454" s="180"/>
      <c r="M454" s="183"/>
      <c r="N454" s="180">
        <v>20</v>
      </c>
      <c r="O454" s="180"/>
      <c r="P454" s="180"/>
      <c r="Q454" s="180"/>
      <c r="R454" s="180"/>
      <c r="S454" s="180"/>
      <c r="T454" s="180"/>
      <c r="U454" s="180"/>
      <c r="V454" s="180"/>
      <c r="W454" s="180"/>
      <c r="X454" s="189"/>
      <c r="Y454" s="189"/>
      <c r="Z454" s="200"/>
      <c r="AA454" s="198"/>
      <c r="AB454" s="199"/>
      <c r="AC454" s="198"/>
      <c r="AD454" s="198"/>
      <c r="AG454" s="161"/>
      <c r="AH454" s="198"/>
      <c r="AJ454" s="200"/>
    </row>
    <row r="455" ht="18" customHeight="1" spans="1:36">
      <c r="A455" s="103"/>
      <c r="B455" s="118">
        <v>2130314</v>
      </c>
      <c r="C455" s="118" t="s">
        <v>564</v>
      </c>
      <c r="D455" s="180">
        <f t="shared" si="271"/>
        <v>60</v>
      </c>
      <c r="E455" s="180"/>
      <c r="F455" s="180">
        <f t="shared" si="268"/>
        <v>60</v>
      </c>
      <c r="G455" s="180">
        <f t="shared" si="269"/>
        <v>0</v>
      </c>
      <c r="H455" s="180">
        <f t="shared" si="270"/>
        <v>0</v>
      </c>
      <c r="I455" s="180"/>
      <c r="J455" s="180"/>
      <c r="K455" s="180"/>
      <c r="L455" s="180"/>
      <c r="M455" s="183" t="s">
        <v>565</v>
      </c>
      <c r="N455" s="180">
        <v>60</v>
      </c>
      <c r="O455" s="180"/>
      <c r="P455" s="180"/>
      <c r="Q455" s="180"/>
      <c r="R455" s="180"/>
      <c r="S455" s="180"/>
      <c r="T455" s="180"/>
      <c r="U455" s="180"/>
      <c r="V455" s="180"/>
      <c r="W455" s="180"/>
      <c r="X455" s="189"/>
      <c r="Y455" s="189"/>
      <c r="Z455" s="200">
        <f t="shared" si="252"/>
        <v>0</v>
      </c>
      <c r="AA455" s="198">
        <f t="shared" si="263"/>
        <v>0</v>
      </c>
      <c r="AB455" s="199">
        <f t="shared" si="253"/>
        <v>0</v>
      </c>
      <c r="AC455" s="198">
        <f t="shared" si="254"/>
        <v>0</v>
      </c>
      <c r="AD455" s="198">
        <f t="shared" si="255"/>
        <v>0</v>
      </c>
      <c r="AG455" s="161">
        <f t="shared" si="256"/>
        <v>0</v>
      </c>
      <c r="AH455" s="198">
        <f t="shared" si="264"/>
        <v>0</v>
      </c>
      <c r="AJ455" s="200">
        <f t="shared" si="257"/>
        <v>0</v>
      </c>
    </row>
    <row r="456" ht="18" customHeight="1" spans="1:36">
      <c r="A456" s="103"/>
      <c r="B456" s="118">
        <v>2130316</v>
      </c>
      <c r="C456" s="118" t="s">
        <v>566</v>
      </c>
      <c r="D456" s="180">
        <f t="shared" si="271"/>
        <v>0</v>
      </c>
      <c r="E456" s="180"/>
      <c r="F456" s="180">
        <f t="shared" si="268"/>
        <v>0</v>
      </c>
      <c r="G456" s="180">
        <f t="shared" si="269"/>
        <v>0</v>
      </c>
      <c r="H456" s="180">
        <f t="shared" si="270"/>
        <v>0</v>
      </c>
      <c r="I456" s="180"/>
      <c r="J456" s="180"/>
      <c r="K456" s="180"/>
      <c r="L456" s="180"/>
      <c r="M456" s="183"/>
      <c r="N456" s="180">
        <f t="shared" si="272"/>
        <v>0</v>
      </c>
      <c r="O456" s="180"/>
      <c r="P456" s="180"/>
      <c r="Q456" s="180"/>
      <c r="R456" s="180"/>
      <c r="S456" s="180"/>
      <c r="T456" s="180"/>
      <c r="U456" s="180"/>
      <c r="V456" s="180"/>
      <c r="W456" s="180"/>
      <c r="X456" s="189"/>
      <c r="Y456" s="189"/>
      <c r="Z456" s="200">
        <f t="shared" si="252"/>
        <v>0</v>
      </c>
      <c r="AA456" s="198">
        <f t="shared" si="263"/>
        <v>0</v>
      </c>
      <c r="AB456" s="199">
        <f t="shared" si="253"/>
        <v>0</v>
      </c>
      <c r="AC456" s="198">
        <f t="shared" si="254"/>
        <v>0</v>
      </c>
      <c r="AD456" s="198">
        <f t="shared" si="255"/>
        <v>0</v>
      </c>
      <c r="AG456" s="161">
        <f t="shared" si="256"/>
        <v>0</v>
      </c>
      <c r="AH456" s="198">
        <f t="shared" si="264"/>
        <v>0</v>
      </c>
      <c r="AJ456" s="200">
        <f t="shared" si="257"/>
        <v>0</v>
      </c>
    </row>
    <row r="457" ht="18" customHeight="1" spans="1:36">
      <c r="A457" s="103"/>
      <c r="B457" s="118">
        <v>2130321</v>
      </c>
      <c r="C457" s="145" t="s">
        <v>567</v>
      </c>
      <c r="D457" s="180">
        <f t="shared" si="271"/>
        <v>0</v>
      </c>
      <c r="E457" s="180"/>
      <c r="F457" s="180">
        <f t="shared" si="268"/>
        <v>0</v>
      </c>
      <c r="G457" s="180">
        <f t="shared" si="269"/>
        <v>0</v>
      </c>
      <c r="H457" s="180">
        <f t="shared" si="270"/>
        <v>0</v>
      </c>
      <c r="I457" s="180"/>
      <c r="J457" s="180"/>
      <c r="K457" s="180"/>
      <c r="L457" s="180"/>
      <c r="M457" s="183"/>
      <c r="N457" s="180">
        <f t="shared" si="272"/>
        <v>0</v>
      </c>
      <c r="O457" s="180"/>
      <c r="P457" s="180"/>
      <c r="Q457" s="180"/>
      <c r="R457" s="180"/>
      <c r="S457" s="180"/>
      <c r="T457" s="180"/>
      <c r="U457" s="180"/>
      <c r="V457" s="180"/>
      <c r="W457" s="180"/>
      <c r="X457" s="189"/>
      <c r="Y457" s="189"/>
      <c r="Z457" s="200">
        <f t="shared" si="252"/>
        <v>0</v>
      </c>
      <c r="AA457" s="198">
        <f t="shared" si="263"/>
        <v>0</v>
      </c>
      <c r="AB457" s="199">
        <f t="shared" si="253"/>
        <v>0</v>
      </c>
      <c r="AC457" s="198">
        <f t="shared" si="254"/>
        <v>0</v>
      </c>
      <c r="AD457" s="198">
        <f t="shared" si="255"/>
        <v>0</v>
      </c>
      <c r="AG457" s="161">
        <f t="shared" si="256"/>
        <v>0</v>
      </c>
      <c r="AH457" s="198">
        <f t="shared" si="264"/>
        <v>0</v>
      </c>
      <c r="AJ457" s="200">
        <f t="shared" si="257"/>
        <v>0</v>
      </c>
    </row>
    <row r="458" ht="18" customHeight="1" spans="1:36">
      <c r="A458" s="103"/>
      <c r="B458" s="118">
        <v>2130331</v>
      </c>
      <c r="C458" s="118" t="s">
        <v>568</v>
      </c>
      <c r="D458" s="180">
        <f t="shared" si="271"/>
        <v>0</v>
      </c>
      <c r="E458" s="180"/>
      <c r="F458" s="180">
        <f t="shared" si="268"/>
        <v>0</v>
      </c>
      <c r="G458" s="180">
        <f t="shared" si="269"/>
        <v>0</v>
      </c>
      <c r="H458" s="180">
        <f t="shared" si="270"/>
        <v>0</v>
      </c>
      <c r="I458" s="180"/>
      <c r="J458" s="180"/>
      <c r="K458" s="180"/>
      <c r="L458" s="180"/>
      <c r="M458" s="183"/>
      <c r="N458" s="180">
        <f t="shared" si="272"/>
        <v>0</v>
      </c>
      <c r="O458" s="180"/>
      <c r="P458" s="180"/>
      <c r="Q458" s="180"/>
      <c r="R458" s="180"/>
      <c r="S458" s="180"/>
      <c r="T458" s="180"/>
      <c r="U458" s="180"/>
      <c r="V458" s="180"/>
      <c r="W458" s="180"/>
      <c r="X458" s="189"/>
      <c r="Y458" s="189"/>
      <c r="Z458" s="200">
        <f t="shared" si="252"/>
        <v>0</v>
      </c>
      <c r="AA458" s="198">
        <f t="shared" si="263"/>
        <v>0</v>
      </c>
      <c r="AB458" s="199">
        <f t="shared" si="253"/>
        <v>0</v>
      </c>
      <c r="AC458" s="198">
        <f t="shared" si="254"/>
        <v>0</v>
      </c>
      <c r="AD458" s="198">
        <f t="shared" si="255"/>
        <v>0</v>
      </c>
      <c r="AG458" s="161">
        <f t="shared" si="256"/>
        <v>0</v>
      </c>
      <c r="AH458" s="198">
        <f t="shared" si="264"/>
        <v>0</v>
      </c>
      <c r="AJ458" s="200">
        <f t="shared" si="257"/>
        <v>0</v>
      </c>
    </row>
    <row r="459" ht="18" customHeight="1" spans="1:36">
      <c r="A459" s="103"/>
      <c r="B459" s="118">
        <v>2130332</v>
      </c>
      <c r="C459" s="118" t="s">
        <v>569</v>
      </c>
      <c r="D459" s="180">
        <f t="shared" si="271"/>
        <v>50</v>
      </c>
      <c r="E459" s="180"/>
      <c r="F459" s="180">
        <f t="shared" si="268"/>
        <v>50</v>
      </c>
      <c r="G459" s="180">
        <f t="shared" si="269"/>
        <v>0</v>
      </c>
      <c r="H459" s="180">
        <f t="shared" si="270"/>
        <v>0</v>
      </c>
      <c r="I459" s="180"/>
      <c r="J459" s="180"/>
      <c r="K459" s="180"/>
      <c r="L459" s="180"/>
      <c r="M459" s="183"/>
      <c r="N459" s="180">
        <v>50</v>
      </c>
      <c r="O459" s="180"/>
      <c r="P459" s="180"/>
      <c r="Q459" s="180"/>
      <c r="R459" s="180"/>
      <c r="S459" s="180"/>
      <c r="T459" s="180"/>
      <c r="U459" s="180"/>
      <c r="V459" s="180"/>
      <c r="W459" s="180"/>
      <c r="X459" s="189"/>
      <c r="Y459" s="189"/>
      <c r="Z459" s="200"/>
      <c r="AA459" s="198">
        <f t="shared" si="263"/>
        <v>0</v>
      </c>
      <c r="AB459" s="199"/>
      <c r="AC459" s="198"/>
      <c r="AD459" s="198"/>
      <c r="AG459" s="161"/>
      <c r="AH459" s="198">
        <f t="shared" si="264"/>
        <v>0</v>
      </c>
      <c r="AJ459" s="200">
        <f t="shared" si="257"/>
        <v>0</v>
      </c>
    </row>
    <row r="460" ht="18" customHeight="1" spans="1:36">
      <c r="A460" s="103"/>
      <c r="B460" s="118">
        <v>2130334</v>
      </c>
      <c r="C460" s="118" t="s">
        <v>570</v>
      </c>
      <c r="D460" s="180">
        <f t="shared" si="271"/>
        <v>291.3</v>
      </c>
      <c r="E460" s="180">
        <v>211.3</v>
      </c>
      <c r="F460" s="180">
        <f t="shared" si="268"/>
        <v>80</v>
      </c>
      <c r="G460" s="180">
        <v>60</v>
      </c>
      <c r="H460" s="180">
        <f t="shared" si="270"/>
        <v>0</v>
      </c>
      <c r="I460" s="180"/>
      <c r="J460" s="180"/>
      <c r="K460" s="180"/>
      <c r="L460" s="180"/>
      <c r="M460" s="183"/>
      <c r="N460" s="180">
        <v>20</v>
      </c>
      <c r="O460" s="180">
        <v>15</v>
      </c>
      <c r="P460" s="180"/>
      <c r="Q460" s="180"/>
      <c r="R460" s="180"/>
      <c r="S460" s="180"/>
      <c r="T460" s="180"/>
      <c r="U460" s="180"/>
      <c r="V460" s="180"/>
      <c r="W460" s="180"/>
      <c r="X460" s="189"/>
      <c r="Y460" s="189"/>
      <c r="Z460" s="200">
        <f t="shared" ref="Z460:Z468" si="273">IF(AG460&gt;0,E460+N460,0)</f>
        <v>0</v>
      </c>
      <c r="AA460" s="198">
        <f t="shared" si="263"/>
        <v>0</v>
      </c>
      <c r="AB460" s="199">
        <f t="shared" ref="AB460:AB489" si="274">Z460-AG460</f>
        <v>0</v>
      </c>
      <c r="AC460" s="198">
        <f t="shared" ref="AC460:AC489" si="275">IF(AG460=0,0,IF(AB460&lt;0,"负增长",AB460/AG460))</f>
        <v>0</v>
      </c>
      <c r="AD460" s="198">
        <f t="shared" ref="AD460:AD489" si="276">AA460-AH460</f>
        <v>0</v>
      </c>
      <c r="AG460" s="161">
        <f t="shared" ref="AG460:AG489" si="277">AE460+AF460</f>
        <v>0</v>
      </c>
      <c r="AH460" s="198">
        <f t="shared" si="264"/>
        <v>0</v>
      </c>
      <c r="AJ460" s="200">
        <f t="shared" si="257"/>
        <v>0</v>
      </c>
    </row>
    <row r="461" ht="18" customHeight="1" spans="1:36">
      <c r="A461" s="103"/>
      <c r="B461" s="118">
        <v>2130399</v>
      </c>
      <c r="C461" s="118" t="s">
        <v>571</v>
      </c>
      <c r="D461" s="180">
        <f t="shared" si="271"/>
        <v>60</v>
      </c>
      <c r="E461" s="180"/>
      <c r="F461" s="180">
        <f t="shared" si="268"/>
        <v>60</v>
      </c>
      <c r="G461" s="180">
        <v>40</v>
      </c>
      <c r="H461" s="180">
        <f t="shared" si="270"/>
        <v>0</v>
      </c>
      <c r="I461" s="180"/>
      <c r="J461" s="180"/>
      <c r="K461" s="180"/>
      <c r="L461" s="180"/>
      <c r="M461" s="183" t="s">
        <v>572</v>
      </c>
      <c r="N461" s="180">
        <v>20</v>
      </c>
      <c r="O461" s="180"/>
      <c r="P461" s="180"/>
      <c r="Q461" s="180"/>
      <c r="R461" s="180"/>
      <c r="S461" s="180"/>
      <c r="T461" s="180"/>
      <c r="U461" s="180"/>
      <c r="V461" s="180"/>
      <c r="W461" s="180"/>
      <c r="X461" s="189"/>
      <c r="Y461" s="189"/>
      <c r="Z461" s="200">
        <f t="shared" si="273"/>
        <v>0</v>
      </c>
      <c r="AA461" s="198">
        <f t="shared" si="263"/>
        <v>0</v>
      </c>
      <c r="AB461" s="199">
        <f t="shared" si="274"/>
        <v>0</v>
      </c>
      <c r="AC461" s="198">
        <f t="shared" si="275"/>
        <v>0</v>
      </c>
      <c r="AD461" s="198">
        <f t="shared" si="276"/>
        <v>0</v>
      </c>
      <c r="AG461" s="161">
        <f t="shared" si="277"/>
        <v>0</v>
      </c>
      <c r="AH461" s="198">
        <f t="shared" si="264"/>
        <v>0</v>
      </c>
      <c r="AJ461" s="200">
        <f t="shared" si="257"/>
        <v>0</v>
      </c>
    </row>
    <row r="462" ht="18" customHeight="1" spans="1:36">
      <c r="A462" s="103">
        <v>1</v>
      </c>
      <c r="B462" s="115">
        <v>2130500</v>
      </c>
      <c r="C462" s="115" t="s">
        <v>573</v>
      </c>
      <c r="D462" s="180">
        <f t="shared" ref="D462:V462" si="278">SUM(D463:D465)</f>
        <v>1769</v>
      </c>
      <c r="E462" s="180">
        <f t="shared" si="278"/>
        <v>0</v>
      </c>
      <c r="F462" s="180">
        <f t="shared" si="278"/>
        <v>1769</v>
      </c>
      <c r="G462" s="180">
        <f t="shared" si="278"/>
        <v>519</v>
      </c>
      <c r="H462" s="180">
        <f t="shared" si="278"/>
        <v>509</v>
      </c>
      <c r="I462" s="180">
        <f t="shared" si="278"/>
        <v>509</v>
      </c>
      <c r="J462" s="180">
        <f t="shared" si="278"/>
        <v>0</v>
      </c>
      <c r="K462" s="180">
        <f t="shared" si="278"/>
        <v>0</v>
      </c>
      <c r="L462" s="180">
        <f t="shared" si="278"/>
        <v>0</v>
      </c>
      <c r="M462" s="180">
        <f t="shared" si="278"/>
        <v>0</v>
      </c>
      <c r="N462" s="180">
        <f t="shared" si="278"/>
        <v>1250</v>
      </c>
      <c r="O462" s="180">
        <f t="shared" si="278"/>
        <v>500</v>
      </c>
      <c r="P462" s="180">
        <f t="shared" si="278"/>
        <v>0</v>
      </c>
      <c r="Q462" s="180">
        <f t="shared" si="278"/>
        <v>0</v>
      </c>
      <c r="R462" s="180">
        <f t="shared" si="278"/>
        <v>0</v>
      </c>
      <c r="S462" s="180">
        <f t="shared" si="278"/>
        <v>0</v>
      </c>
      <c r="T462" s="180">
        <f t="shared" si="278"/>
        <v>0</v>
      </c>
      <c r="U462" s="180">
        <f t="shared" si="278"/>
        <v>0</v>
      </c>
      <c r="V462" s="180">
        <f t="shared" si="278"/>
        <v>0</v>
      </c>
      <c r="W462" s="180"/>
      <c r="X462" s="189"/>
      <c r="Y462" s="189"/>
      <c r="Z462" s="200">
        <f t="shared" si="273"/>
        <v>0</v>
      </c>
      <c r="AA462" s="198">
        <f t="shared" si="263"/>
        <v>0</v>
      </c>
      <c r="AB462" s="199">
        <f t="shared" si="274"/>
        <v>0</v>
      </c>
      <c r="AC462" s="198">
        <f t="shared" si="275"/>
        <v>0</v>
      </c>
      <c r="AD462" s="198">
        <f t="shared" si="276"/>
        <v>0</v>
      </c>
      <c r="AG462" s="161">
        <f t="shared" si="277"/>
        <v>0</v>
      </c>
      <c r="AH462" s="198">
        <f t="shared" si="264"/>
        <v>0</v>
      </c>
      <c r="AJ462" s="200">
        <f t="shared" si="257"/>
        <v>0</v>
      </c>
    </row>
    <row r="463" ht="18" customHeight="1" spans="1:36">
      <c r="A463" s="103"/>
      <c r="B463" s="118">
        <v>2130504</v>
      </c>
      <c r="C463" s="118" t="s">
        <v>574</v>
      </c>
      <c r="D463" s="180">
        <f>E463+F463+W463</f>
        <v>0</v>
      </c>
      <c r="E463" s="180"/>
      <c r="F463" s="180">
        <f>G463+N463</f>
        <v>0</v>
      </c>
      <c r="G463" s="180">
        <f>H463+L463</f>
        <v>0</v>
      </c>
      <c r="H463" s="180">
        <f>SUM(I463:K463)</f>
        <v>0</v>
      </c>
      <c r="I463" s="180"/>
      <c r="J463" s="180"/>
      <c r="K463" s="180"/>
      <c r="L463" s="180"/>
      <c r="M463" s="183"/>
      <c r="N463" s="180">
        <f>SUM(O463:V463)</f>
        <v>0</v>
      </c>
      <c r="O463" s="180"/>
      <c r="P463" s="180"/>
      <c r="Q463" s="180"/>
      <c r="R463" s="180"/>
      <c r="S463" s="180"/>
      <c r="T463" s="180"/>
      <c r="U463" s="180"/>
      <c r="V463" s="180"/>
      <c r="W463" s="180"/>
      <c r="X463" s="189"/>
      <c r="Y463" s="189"/>
      <c r="Z463" s="200">
        <f t="shared" si="273"/>
        <v>0</v>
      </c>
      <c r="AA463" s="198">
        <f t="shared" si="263"/>
        <v>0</v>
      </c>
      <c r="AB463" s="199">
        <f t="shared" si="274"/>
        <v>0</v>
      </c>
      <c r="AC463" s="198">
        <f t="shared" si="275"/>
        <v>0</v>
      </c>
      <c r="AD463" s="198">
        <f t="shared" si="276"/>
        <v>0</v>
      </c>
      <c r="AG463" s="161">
        <f t="shared" si="277"/>
        <v>0</v>
      </c>
      <c r="AH463" s="198">
        <f t="shared" si="264"/>
        <v>0</v>
      </c>
      <c r="AJ463" s="200">
        <f t="shared" si="257"/>
        <v>0</v>
      </c>
    </row>
    <row r="464" ht="18" customHeight="1" spans="1:36">
      <c r="A464" s="103"/>
      <c r="B464" s="118">
        <v>2130505</v>
      </c>
      <c r="C464" s="118" t="s">
        <v>575</v>
      </c>
      <c r="D464" s="180">
        <f>E464+F464+W464</f>
        <v>0</v>
      </c>
      <c r="E464" s="180"/>
      <c r="F464" s="180">
        <f>G464+N464</f>
        <v>0</v>
      </c>
      <c r="G464" s="180">
        <f>H464+L464</f>
        <v>0</v>
      </c>
      <c r="H464" s="180">
        <f>SUM(I464:K464)</f>
        <v>0</v>
      </c>
      <c r="I464" s="180"/>
      <c r="J464" s="180"/>
      <c r="K464" s="180"/>
      <c r="L464" s="180"/>
      <c r="M464" s="183"/>
      <c r="N464" s="180">
        <f>SUM(O464:V464)</f>
        <v>0</v>
      </c>
      <c r="O464" s="180"/>
      <c r="P464" s="180"/>
      <c r="Q464" s="180"/>
      <c r="R464" s="180"/>
      <c r="S464" s="180"/>
      <c r="T464" s="180"/>
      <c r="U464" s="180"/>
      <c r="V464" s="180"/>
      <c r="W464" s="180"/>
      <c r="X464" s="189"/>
      <c r="Y464" s="189"/>
      <c r="Z464" s="200">
        <f t="shared" si="273"/>
        <v>0</v>
      </c>
      <c r="AA464" s="198">
        <f t="shared" si="263"/>
        <v>0</v>
      </c>
      <c r="AB464" s="199">
        <f t="shared" si="274"/>
        <v>0</v>
      </c>
      <c r="AC464" s="198">
        <f t="shared" si="275"/>
        <v>0</v>
      </c>
      <c r="AD464" s="198">
        <f t="shared" si="276"/>
        <v>0</v>
      </c>
      <c r="AG464" s="161">
        <f t="shared" si="277"/>
        <v>0</v>
      </c>
      <c r="AH464" s="198">
        <f t="shared" si="264"/>
        <v>0</v>
      </c>
      <c r="AJ464" s="200">
        <f t="shared" si="257"/>
        <v>0</v>
      </c>
    </row>
    <row r="465" ht="18" customHeight="1" spans="1:36">
      <c r="A465" s="103"/>
      <c r="B465" s="118">
        <v>2130599</v>
      </c>
      <c r="C465" s="118" t="s">
        <v>576</v>
      </c>
      <c r="D465" s="180">
        <f>E465+F465+W465</f>
        <v>1769</v>
      </c>
      <c r="E465" s="180"/>
      <c r="F465" s="180">
        <f>G465+N465</f>
        <v>1769</v>
      </c>
      <c r="G465" s="180">
        <v>519</v>
      </c>
      <c r="H465" s="180">
        <f>SUM(I465:K465)</f>
        <v>509</v>
      </c>
      <c r="I465" s="180">
        <f>439+70</f>
        <v>509</v>
      </c>
      <c r="J465" s="180"/>
      <c r="K465" s="180"/>
      <c r="L465" s="180"/>
      <c r="M465" s="183" t="s">
        <v>577</v>
      </c>
      <c r="N465" s="180">
        <v>1250</v>
      </c>
      <c r="O465" s="180">
        <v>500</v>
      </c>
      <c r="P465" s="180"/>
      <c r="Q465" s="180"/>
      <c r="R465" s="180"/>
      <c r="S465" s="180"/>
      <c r="T465" s="180"/>
      <c r="U465" s="180"/>
      <c r="V465" s="180"/>
      <c r="W465" s="180"/>
      <c r="X465" s="189"/>
      <c r="Y465" s="189"/>
      <c r="Z465" s="200">
        <f t="shared" si="273"/>
        <v>0</v>
      </c>
      <c r="AA465" s="198">
        <f t="shared" si="263"/>
        <v>0</v>
      </c>
      <c r="AB465" s="199">
        <f t="shared" si="274"/>
        <v>0</v>
      </c>
      <c r="AC465" s="198">
        <f t="shared" si="275"/>
        <v>0</v>
      </c>
      <c r="AD465" s="198">
        <f t="shared" si="276"/>
        <v>0</v>
      </c>
      <c r="AG465" s="161">
        <f t="shared" si="277"/>
        <v>0</v>
      </c>
      <c r="AH465" s="198">
        <f t="shared" si="264"/>
        <v>0</v>
      </c>
      <c r="AJ465" s="200">
        <f t="shared" si="257"/>
        <v>0</v>
      </c>
    </row>
    <row r="466" ht="18" customHeight="1" spans="1:36">
      <c r="A466" s="103">
        <v>1</v>
      </c>
      <c r="B466" s="115">
        <v>2130600</v>
      </c>
      <c r="C466" s="115" t="s">
        <v>113</v>
      </c>
      <c r="D466" s="180">
        <f t="shared" ref="D466:V466" si="279">SUM(D467:D470)</f>
        <v>1660</v>
      </c>
      <c r="E466" s="180">
        <f t="shared" si="279"/>
        <v>0</v>
      </c>
      <c r="F466" s="180">
        <f t="shared" si="279"/>
        <v>1660</v>
      </c>
      <c r="G466" s="180">
        <f t="shared" si="279"/>
        <v>1640</v>
      </c>
      <c r="H466" s="180">
        <f t="shared" si="279"/>
        <v>0</v>
      </c>
      <c r="I466" s="180">
        <f t="shared" si="279"/>
        <v>0</v>
      </c>
      <c r="J466" s="180">
        <f t="shared" si="279"/>
        <v>0</v>
      </c>
      <c r="K466" s="180">
        <f t="shared" si="279"/>
        <v>0</v>
      </c>
      <c r="L466" s="180">
        <f t="shared" si="279"/>
        <v>0</v>
      </c>
      <c r="M466" s="180">
        <f t="shared" si="279"/>
        <v>0</v>
      </c>
      <c r="N466" s="180">
        <f t="shared" si="279"/>
        <v>20</v>
      </c>
      <c r="O466" s="180">
        <f t="shared" si="279"/>
        <v>20</v>
      </c>
      <c r="P466" s="180">
        <f t="shared" si="279"/>
        <v>0</v>
      </c>
      <c r="Q466" s="180">
        <f t="shared" si="279"/>
        <v>0</v>
      </c>
      <c r="R466" s="180">
        <f t="shared" si="279"/>
        <v>0</v>
      </c>
      <c r="S466" s="180">
        <f t="shared" si="279"/>
        <v>0</v>
      </c>
      <c r="T466" s="180">
        <f t="shared" si="279"/>
        <v>0</v>
      </c>
      <c r="U466" s="180">
        <f t="shared" si="279"/>
        <v>0</v>
      </c>
      <c r="V466" s="180">
        <f t="shared" si="279"/>
        <v>0</v>
      </c>
      <c r="W466" s="180"/>
      <c r="X466" s="189"/>
      <c r="Y466" s="189"/>
      <c r="Z466" s="200">
        <f t="shared" si="273"/>
        <v>0</v>
      </c>
      <c r="AA466" s="198">
        <f t="shared" si="263"/>
        <v>0</v>
      </c>
      <c r="AB466" s="199">
        <f t="shared" si="274"/>
        <v>0</v>
      </c>
      <c r="AC466" s="198">
        <f t="shared" si="275"/>
        <v>0</v>
      </c>
      <c r="AD466" s="198">
        <f t="shared" si="276"/>
        <v>0</v>
      </c>
      <c r="AG466" s="161">
        <f t="shared" si="277"/>
        <v>0</v>
      </c>
      <c r="AH466" s="198">
        <f t="shared" si="264"/>
        <v>0</v>
      </c>
      <c r="AJ466" s="200">
        <f t="shared" si="257"/>
        <v>0</v>
      </c>
    </row>
    <row r="467" ht="18" customHeight="1" spans="1:36">
      <c r="A467" s="103"/>
      <c r="B467" s="118">
        <v>2130601</v>
      </c>
      <c r="C467" s="118" t="s">
        <v>343</v>
      </c>
      <c r="D467" s="180">
        <f>E467+F467+W467</f>
        <v>20</v>
      </c>
      <c r="E467" s="180"/>
      <c r="F467" s="180">
        <f>G467+N467</f>
        <v>20</v>
      </c>
      <c r="G467" s="180">
        <f>H467+L467</f>
        <v>0</v>
      </c>
      <c r="H467" s="180">
        <f>SUM(I467:K467)</f>
        <v>0</v>
      </c>
      <c r="I467" s="180"/>
      <c r="J467" s="180"/>
      <c r="K467" s="180"/>
      <c r="L467" s="180"/>
      <c r="M467" s="183"/>
      <c r="N467" s="180">
        <v>20</v>
      </c>
      <c r="O467" s="180">
        <v>20</v>
      </c>
      <c r="P467" s="180"/>
      <c r="Q467" s="180"/>
      <c r="R467" s="180"/>
      <c r="S467" s="180"/>
      <c r="T467" s="180"/>
      <c r="U467" s="180"/>
      <c r="V467" s="180"/>
      <c r="W467" s="180"/>
      <c r="X467" s="189"/>
      <c r="Y467" s="189"/>
      <c r="Z467" s="200">
        <f t="shared" si="273"/>
        <v>0</v>
      </c>
      <c r="AA467" s="198">
        <f t="shared" si="263"/>
        <v>0</v>
      </c>
      <c r="AB467" s="199">
        <f t="shared" si="274"/>
        <v>0</v>
      </c>
      <c r="AC467" s="198">
        <f t="shared" si="275"/>
        <v>0</v>
      </c>
      <c r="AD467" s="198">
        <f t="shared" si="276"/>
        <v>0</v>
      </c>
      <c r="AG467" s="161">
        <f t="shared" si="277"/>
        <v>0</v>
      </c>
      <c r="AH467" s="198">
        <f t="shared" si="264"/>
        <v>0</v>
      </c>
      <c r="AJ467" s="200">
        <f t="shared" si="257"/>
        <v>0</v>
      </c>
    </row>
    <row r="468" ht="18" customHeight="1" spans="1:36">
      <c r="A468" s="103"/>
      <c r="B468" s="118">
        <v>2130602</v>
      </c>
      <c r="C468" s="118" t="s">
        <v>578</v>
      </c>
      <c r="D468" s="180">
        <f>E468+F468+W468</f>
        <v>1484</v>
      </c>
      <c r="E468" s="180"/>
      <c r="F468" s="180">
        <f>G468+N468</f>
        <v>1484</v>
      </c>
      <c r="G468" s="180">
        <v>1484</v>
      </c>
      <c r="H468" s="180">
        <f>SUM(I468:K468)</f>
        <v>0</v>
      </c>
      <c r="I468" s="180"/>
      <c r="J468" s="180"/>
      <c r="K468" s="180"/>
      <c r="L468" s="180"/>
      <c r="M468" s="183" t="s">
        <v>579</v>
      </c>
      <c r="N468" s="180">
        <f>SUM(O468:V468)</f>
        <v>0</v>
      </c>
      <c r="O468" s="180"/>
      <c r="P468" s="180"/>
      <c r="Q468" s="180"/>
      <c r="R468" s="180"/>
      <c r="S468" s="180"/>
      <c r="T468" s="180"/>
      <c r="U468" s="180"/>
      <c r="V468" s="180"/>
      <c r="W468" s="180"/>
      <c r="X468" s="189"/>
      <c r="Y468" s="189"/>
      <c r="Z468" s="200">
        <f t="shared" si="273"/>
        <v>0</v>
      </c>
      <c r="AA468" s="198">
        <f t="shared" si="263"/>
        <v>0</v>
      </c>
      <c r="AB468" s="199">
        <f t="shared" si="274"/>
        <v>0</v>
      </c>
      <c r="AC468" s="198">
        <f t="shared" si="275"/>
        <v>0</v>
      </c>
      <c r="AD468" s="198">
        <f t="shared" si="276"/>
        <v>0</v>
      </c>
      <c r="AG468" s="161">
        <f t="shared" si="277"/>
        <v>0</v>
      </c>
      <c r="AH468" s="198">
        <f t="shared" si="264"/>
        <v>0</v>
      </c>
      <c r="AJ468" s="200">
        <f t="shared" si="257"/>
        <v>0</v>
      </c>
    </row>
    <row r="469" ht="18" customHeight="1" spans="1:36">
      <c r="A469" s="103"/>
      <c r="B469" s="118">
        <v>2130603</v>
      </c>
      <c r="C469" s="118" t="s">
        <v>580</v>
      </c>
      <c r="D469" s="180">
        <f>E469+F469+W469</f>
        <v>156</v>
      </c>
      <c r="E469" s="180"/>
      <c r="F469" s="180">
        <f>G469+N469</f>
        <v>156</v>
      </c>
      <c r="G469" s="180">
        <v>156</v>
      </c>
      <c r="H469" s="180">
        <f>SUM(I469:K469)</f>
        <v>0</v>
      </c>
      <c r="I469" s="180"/>
      <c r="J469" s="180"/>
      <c r="K469" s="180"/>
      <c r="L469" s="180"/>
      <c r="M469" s="183" t="s">
        <v>581</v>
      </c>
      <c r="N469" s="180">
        <f>SUM(O469:V469)</f>
        <v>0</v>
      </c>
      <c r="O469" s="180"/>
      <c r="P469" s="180"/>
      <c r="Q469" s="180"/>
      <c r="R469" s="180"/>
      <c r="S469" s="180"/>
      <c r="T469" s="180"/>
      <c r="U469" s="180"/>
      <c r="V469" s="180"/>
      <c r="W469" s="180"/>
      <c r="X469" s="189"/>
      <c r="Y469" s="189"/>
      <c r="Z469" s="200"/>
      <c r="AA469" s="198"/>
      <c r="AB469" s="199"/>
      <c r="AC469" s="198"/>
      <c r="AD469" s="198"/>
      <c r="AG469" s="161"/>
      <c r="AH469" s="198"/>
      <c r="AJ469" s="200">
        <f t="shared" si="257"/>
        <v>0</v>
      </c>
    </row>
    <row r="470" ht="18" customHeight="1" spans="1:36">
      <c r="A470" s="103"/>
      <c r="B470" s="118">
        <v>2130699</v>
      </c>
      <c r="C470" s="118" t="s">
        <v>582</v>
      </c>
      <c r="D470" s="180">
        <f>E470+F470+W470</f>
        <v>0</v>
      </c>
      <c r="E470" s="180"/>
      <c r="F470" s="180">
        <f>G470+N470</f>
        <v>0</v>
      </c>
      <c r="G470" s="180">
        <f>H470+L470</f>
        <v>0</v>
      </c>
      <c r="H470" s="180">
        <f>SUM(I470:K470)</f>
        <v>0</v>
      </c>
      <c r="I470" s="180"/>
      <c r="J470" s="180"/>
      <c r="K470" s="180"/>
      <c r="L470" s="180"/>
      <c r="M470" s="183"/>
      <c r="N470" s="180">
        <f>SUM(O470:V470)</f>
        <v>0</v>
      </c>
      <c r="O470" s="180"/>
      <c r="P470" s="180"/>
      <c r="Q470" s="180"/>
      <c r="R470" s="180"/>
      <c r="S470" s="180"/>
      <c r="T470" s="180"/>
      <c r="U470" s="180"/>
      <c r="V470" s="180"/>
      <c r="W470" s="180"/>
      <c r="X470" s="189"/>
      <c r="Y470" s="189"/>
      <c r="Z470" s="200">
        <f t="shared" ref="Z470:Z478" si="280">IF(AG470&gt;0,E470+N470,0)</f>
        <v>0</v>
      </c>
      <c r="AA470" s="198">
        <f t="shared" si="263"/>
        <v>0</v>
      </c>
      <c r="AB470" s="199">
        <f t="shared" si="274"/>
        <v>0</v>
      </c>
      <c r="AC470" s="198">
        <f t="shared" si="275"/>
        <v>0</v>
      </c>
      <c r="AD470" s="198">
        <f t="shared" si="276"/>
        <v>0</v>
      </c>
      <c r="AG470" s="161">
        <f t="shared" si="277"/>
        <v>0</v>
      </c>
      <c r="AH470" s="198">
        <f t="shared" si="264"/>
        <v>0</v>
      </c>
      <c r="AJ470" s="200">
        <f t="shared" si="257"/>
        <v>0</v>
      </c>
    </row>
    <row r="471" ht="18" customHeight="1" spans="1:36">
      <c r="A471" s="103">
        <v>1</v>
      </c>
      <c r="B471" s="115">
        <v>2130700</v>
      </c>
      <c r="C471" s="115" t="s">
        <v>114</v>
      </c>
      <c r="D471" s="180">
        <f t="shared" ref="D471:V471" si="281">SUM(D472:D475)</f>
        <v>1348</v>
      </c>
      <c r="E471" s="180">
        <f t="shared" si="281"/>
        <v>0</v>
      </c>
      <c r="F471" s="180">
        <f t="shared" si="281"/>
        <v>1348</v>
      </c>
      <c r="G471" s="180">
        <f t="shared" si="281"/>
        <v>1288</v>
      </c>
      <c r="H471" s="180">
        <f t="shared" si="281"/>
        <v>1570</v>
      </c>
      <c r="I471" s="180">
        <f t="shared" si="281"/>
        <v>1288</v>
      </c>
      <c r="J471" s="180">
        <f t="shared" si="281"/>
        <v>282</v>
      </c>
      <c r="K471" s="180">
        <f t="shared" si="281"/>
        <v>0</v>
      </c>
      <c r="L471" s="180">
        <f t="shared" si="281"/>
        <v>0</v>
      </c>
      <c r="M471" s="180">
        <f t="shared" si="281"/>
        <v>0</v>
      </c>
      <c r="N471" s="180">
        <f t="shared" si="281"/>
        <v>60</v>
      </c>
      <c r="O471" s="180">
        <f t="shared" si="281"/>
        <v>80</v>
      </c>
      <c r="P471" s="180">
        <f t="shared" si="281"/>
        <v>0</v>
      </c>
      <c r="Q471" s="180">
        <f t="shared" si="281"/>
        <v>0</v>
      </c>
      <c r="R471" s="180">
        <f t="shared" si="281"/>
        <v>0</v>
      </c>
      <c r="S471" s="180">
        <f t="shared" si="281"/>
        <v>0</v>
      </c>
      <c r="T471" s="180">
        <f t="shared" si="281"/>
        <v>0</v>
      </c>
      <c r="U471" s="180">
        <f t="shared" si="281"/>
        <v>0</v>
      </c>
      <c r="V471" s="180">
        <f t="shared" si="281"/>
        <v>0</v>
      </c>
      <c r="W471" s="180"/>
      <c r="X471" s="189"/>
      <c r="Y471" s="189"/>
      <c r="Z471" s="200">
        <f t="shared" si="280"/>
        <v>0</v>
      </c>
      <c r="AA471" s="198">
        <f t="shared" si="263"/>
        <v>0</v>
      </c>
      <c r="AB471" s="199">
        <f t="shared" si="274"/>
        <v>0</v>
      </c>
      <c r="AC471" s="198">
        <f t="shared" si="275"/>
        <v>0</v>
      </c>
      <c r="AD471" s="198">
        <f t="shared" si="276"/>
        <v>0</v>
      </c>
      <c r="AG471" s="161">
        <f t="shared" si="277"/>
        <v>0</v>
      </c>
      <c r="AH471" s="198">
        <f t="shared" si="264"/>
        <v>0</v>
      </c>
      <c r="AJ471" s="200">
        <f t="shared" si="257"/>
        <v>0</v>
      </c>
    </row>
    <row r="472" ht="18" customHeight="1" spans="1:36">
      <c r="A472" s="103"/>
      <c r="B472" s="118">
        <v>2130701</v>
      </c>
      <c r="C472" s="118" t="s">
        <v>583</v>
      </c>
      <c r="D472" s="180">
        <f>E472+F472+W472</f>
        <v>1348</v>
      </c>
      <c r="E472" s="180"/>
      <c r="F472" s="180">
        <f>G472+N472</f>
        <v>1348</v>
      </c>
      <c r="G472" s="180">
        <v>1288</v>
      </c>
      <c r="H472" s="180">
        <f>SUM(I472:K472)</f>
        <v>1288</v>
      </c>
      <c r="I472" s="180">
        <f>300+988</f>
        <v>1288</v>
      </c>
      <c r="J472" s="180"/>
      <c r="K472" s="180"/>
      <c r="L472" s="180"/>
      <c r="M472" s="183" t="s">
        <v>584</v>
      </c>
      <c r="N472" s="180">
        <v>60</v>
      </c>
      <c r="O472" s="180">
        <v>80</v>
      </c>
      <c r="P472" s="180"/>
      <c r="Q472" s="180"/>
      <c r="R472" s="180"/>
      <c r="S472" s="180"/>
      <c r="T472" s="180"/>
      <c r="U472" s="180"/>
      <c r="V472" s="180"/>
      <c r="W472" s="180"/>
      <c r="X472" s="189"/>
      <c r="Y472" s="189"/>
      <c r="Z472" s="200">
        <f t="shared" si="280"/>
        <v>0</v>
      </c>
      <c r="AA472" s="198">
        <f t="shared" si="263"/>
        <v>0</v>
      </c>
      <c r="AB472" s="199">
        <f t="shared" si="274"/>
        <v>0</v>
      </c>
      <c r="AC472" s="198">
        <f t="shared" si="275"/>
        <v>0</v>
      </c>
      <c r="AD472" s="198">
        <f t="shared" si="276"/>
        <v>0</v>
      </c>
      <c r="AG472" s="161">
        <f t="shared" si="277"/>
        <v>0</v>
      </c>
      <c r="AH472" s="198">
        <f t="shared" si="264"/>
        <v>0</v>
      </c>
      <c r="AJ472" s="200">
        <f t="shared" si="257"/>
        <v>0</v>
      </c>
    </row>
    <row r="473" ht="18" customHeight="1" spans="1:36">
      <c r="A473" s="103"/>
      <c r="B473" s="118">
        <v>2130705</v>
      </c>
      <c r="C473" s="119" t="s">
        <v>585</v>
      </c>
      <c r="D473" s="180">
        <f>E473+F473+W473</f>
        <v>0</v>
      </c>
      <c r="E473" s="180"/>
      <c r="F473" s="180">
        <f>G473+N473</f>
        <v>0</v>
      </c>
      <c r="G473" s="180"/>
      <c r="H473" s="180">
        <f>SUM(I473:K473)</f>
        <v>282</v>
      </c>
      <c r="I473" s="180"/>
      <c r="J473" s="180">
        <f>116+166</f>
        <v>282</v>
      </c>
      <c r="K473" s="180"/>
      <c r="L473" s="180"/>
      <c r="M473" s="183" t="s">
        <v>586</v>
      </c>
      <c r="N473" s="180">
        <f>SUM(O473:V473)</f>
        <v>0</v>
      </c>
      <c r="O473" s="180"/>
      <c r="P473" s="180"/>
      <c r="Q473" s="180"/>
      <c r="R473" s="180"/>
      <c r="S473" s="180"/>
      <c r="T473" s="180"/>
      <c r="U473" s="180"/>
      <c r="V473" s="180"/>
      <c r="W473" s="180"/>
      <c r="X473" s="189"/>
      <c r="Y473" s="189"/>
      <c r="Z473" s="200">
        <f t="shared" si="280"/>
        <v>0</v>
      </c>
      <c r="AA473" s="198">
        <f t="shared" si="263"/>
        <v>0</v>
      </c>
      <c r="AB473" s="199">
        <f t="shared" si="274"/>
        <v>0</v>
      </c>
      <c r="AC473" s="198">
        <f t="shared" si="275"/>
        <v>0</v>
      </c>
      <c r="AD473" s="198">
        <f t="shared" si="276"/>
        <v>0</v>
      </c>
      <c r="AG473" s="161">
        <f t="shared" si="277"/>
        <v>0</v>
      </c>
      <c r="AH473" s="198">
        <f t="shared" si="264"/>
        <v>0</v>
      </c>
      <c r="AJ473" s="200">
        <f t="shared" si="257"/>
        <v>0</v>
      </c>
    </row>
    <row r="474" ht="18" customHeight="1" spans="1:36">
      <c r="A474" s="103"/>
      <c r="B474" s="118">
        <v>2130706</v>
      </c>
      <c r="C474" s="119" t="s">
        <v>587</v>
      </c>
      <c r="D474" s="180">
        <f>E474+F474+W474</f>
        <v>0</v>
      </c>
      <c r="E474" s="180"/>
      <c r="F474" s="180">
        <f>G474+N474</f>
        <v>0</v>
      </c>
      <c r="G474" s="180">
        <f>H474+L474</f>
        <v>0</v>
      </c>
      <c r="H474" s="180">
        <f>SUM(I474:K474)</f>
        <v>0</v>
      </c>
      <c r="I474" s="180"/>
      <c r="J474" s="180"/>
      <c r="K474" s="180"/>
      <c r="L474" s="180"/>
      <c r="M474" s="183"/>
      <c r="N474" s="180">
        <f>SUM(O474:V474)</f>
        <v>0</v>
      </c>
      <c r="O474" s="180"/>
      <c r="P474" s="180"/>
      <c r="Q474" s="180"/>
      <c r="R474" s="180"/>
      <c r="S474" s="180"/>
      <c r="T474" s="180"/>
      <c r="U474" s="180"/>
      <c r="V474" s="180"/>
      <c r="W474" s="180"/>
      <c r="X474" s="189"/>
      <c r="Y474" s="189"/>
      <c r="Z474" s="200">
        <f t="shared" si="280"/>
        <v>0</v>
      </c>
      <c r="AA474" s="198">
        <f t="shared" si="263"/>
        <v>0</v>
      </c>
      <c r="AB474" s="199">
        <f t="shared" si="274"/>
        <v>0</v>
      </c>
      <c r="AC474" s="198">
        <f t="shared" si="275"/>
        <v>0</v>
      </c>
      <c r="AD474" s="198">
        <f t="shared" si="276"/>
        <v>0</v>
      </c>
      <c r="AG474" s="161">
        <f t="shared" si="277"/>
        <v>0</v>
      </c>
      <c r="AH474" s="198">
        <f t="shared" si="264"/>
        <v>0</v>
      </c>
      <c r="AJ474" s="200">
        <f t="shared" si="257"/>
        <v>0</v>
      </c>
    </row>
    <row r="475" ht="18" customHeight="1" spans="1:36">
      <c r="A475" s="103"/>
      <c r="B475" s="118">
        <v>2130799</v>
      </c>
      <c r="C475" s="119" t="s">
        <v>588</v>
      </c>
      <c r="D475" s="180">
        <f>E475+F475+W475</f>
        <v>0</v>
      </c>
      <c r="E475" s="180"/>
      <c r="F475" s="180">
        <f>G475+N475</f>
        <v>0</v>
      </c>
      <c r="G475" s="180">
        <f>H475+L475</f>
        <v>0</v>
      </c>
      <c r="H475" s="180">
        <f>SUM(I475:K475)</f>
        <v>0</v>
      </c>
      <c r="I475" s="180"/>
      <c r="J475" s="180"/>
      <c r="K475" s="180"/>
      <c r="L475" s="180"/>
      <c r="M475" s="183"/>
      <c r="N475" s="180">
        <f>SUM(O475:V475)</f>
        <v>0</v>
      </c>
      <c r="O475" s="180"/>
      <c r="P475" s="180"/>
      <c r="Q475" s="180"/>
      <c r="R475" s="180"/>
      <c r="S475" s="180"/>
      <c r="T475" s="180"/>
      <c r="U475" s="180"/>
      <c r="V475" s="180"/>
      <c r="W475" s="180"/>
      <c r="X475" s="189"/>
      <c r="Y475" s="189"/>
      <c r="Z475" s="200">
        <f t="shared" si="280"/>
        <v>0</v>
      </c>
      <c r="AA475" s="198">
        <f t="shared" si="263"/>
        <v>0</v>
      </c>
      <c r="AB475" s="199">
        <f t="shared" si="274"/>
        <v>0</v>
      </c>
      <c r="AC475" s="198">
        <f t="shared" si="275"/>
        <v>0</v>
      </c>
      <c r="AD475" s="198">
        <f t="shared" si="276"/>
        <v>0</v>
      </c>
      <c r="AG475" s="161">
        <f t="shared" si="277"/>
        <v>0</v>
      </c>
      <c r="AH475" s="198">
        <f t="shared" si="264"/>
        <v>0</v>
      </c>
      <c r="AJ475" s="200">
        <f t="shared" si="257"/>
        <v>0</v>
      </c>
    </row>
    <row r="476" ht="18" customHeight="1" spans="1:36">
      <c r="A476" s="103">
        <v>1</v>
      </c>
      <c r="B476" s="115">
        <v>2130800</v>
      </c>
      <c r="C476" s="115" t="s">
        <v>589</v>
      </c>
      <c r="D476" s="180">
        <f>SUM(D477:D480)</f>
        <v>1659</v>
      </c>
      <c r="E476" s="180">
        <f t="shared" ref="E476:L476" si="282">SUM(E477:E480)</f>
        <v>0</v>
      </c>
      <c r="F476" s="180">
        <f t="shared" si="282"/>
        <v>1659</v>
      </c>
      <c r="G476" s="180">
        <f t="shared" si="282"/>
        <v>1659</v>
      </c>
      <c r="H476" s="180">
        <f t="shared" si="282"/>
        <v>0</v>
      </c>
      <c r="I476" s="180">
        <f t="shared" si="282"/>
        <v>0</v>
      </c>
      <c r="J476" s="180">
        <f t="shared" si="282"/>
        <v>0</v>
      </c>
      <c r="K476" s="180">
        <f t="shared" si="282"/>
        <v>0</v>
      </c>
      <c r="L476" s="180">
        <f t="shared" si="282"/>
        <v>1615</v>
      </c>
      <c r="M476" s="180">
        <f>SUM(M477:M478)</f>
        <v>0</v>
      </c>
      <c r="N476" s="180">
        <f>SUM(N477:N480)</f>
        <v>0</v>
      </c>
      <c r="O476" s="180">
        <f t="shared" ref="O476:V476" si="283">SUM(O477:O480)</f>
        <v>5</v>
      </c>
      <c r="P476" s="180">
        <f t="shared" si="283"/>
        <v>0</v>
      </c>
      <c r="Q476" s="180">
        <f t="shared" si="283"/>
        <v>0</v>
      </c>
      <c r="R476" s="180">
        <f t="shared" si="283"/>
        <v>0</v>
      </c>
      <c r="S476" s="180">
        <f t="shared" si="283"/>
        <v>0</v>
      </c>
      <c r="T476" s="180">
        <f t="shared" si="283"/>
        <v>0</v>
      </c>
      <c r="U476" s="180">
        <f t="shared" si="283"/>
        <v>0</v>
      </c>
      <c r="V476" s="180">
        <f t="shared" si="283"/>
        <v>0</v>
      </c>
      <c r="W476" s="180"/>
      <c r="X476" s="189"/>
      <c r="Y476" s="189"/>
      <c r="Z476" s="200">
        <f t="shared" si="280"/>
        <v>0</v>
      </c>
      <c r="AA476" s="198">
        <f t="shared" si="263"/>
        <v>0</v>
      </c>
      <c r="AB476" s="199">
        <f t="shared" si="274"/>
        <v>0</v>
      </c>
      <c r="AC476" s="198">
        <f t="shared" si="275"/>
        <v>0</v>
      </c>
      <c r="AD476" s="198">
        <f t="shared" si="276"/>
        <v>0</v>
      </c>
      <c r="AG476" s="161">
        <f t="shared" si="277"/>
        <v>0</v>
      </c>
      <c r="AH476" s="198">
        <f t="shared" si="264"/>
        <v>0</v>
      </c>
      <c r="AJ476" s="200">
        <f t="shared" si="257"/>
        <v>0</v>
      </c>
    </row>
    <row r="477" ht="18" customHeight="1" spans="1:36">
      <c r="A477" s="103"/>
      <c r="B477" s="118">
        <v>2130801</v>
      </c>
      <c r="C477" s="118" t="s">
        <v>590</v>
      </c>
      <c r="D477" s="180">
        <f>E477+F477+W477</f>
        <v>0</v>
      </c>
      <c r="E477" s="180"/>
      <c r="F477" s="180">
        <f>G477+N477</f>
        <v>0</v>
      </c>
      <c r="G477" s="180">
        <f>H477+L477</f>
        <v>0</v>
      </c>
      <c r="H477" s="180">
        <f>SUM(I477:K477)</f>
        <v>0</v>
      </c>
      <c r="I477" s="180"/>
      <c r="J477" s="180"/>
      <c r="K477" s="180"/>
      <c r="L477" s="180"/>
      <c r="M477" s="183"/>
      <c r="N477" s="180">
        <f>SUM(O477:V477)</f>
        <v>0</v>
      </c>
      <c r="O477" s="180"/>
      <c r="P477" s="180"/>
      <c r="Q477" s="180"/>
      <c r="R477" s="180"/>
      <c r="S477" s="180"/>
      <c r="T477" s="180"/>
      <c r="U477" s="180"/>
      <c r="V477" s="180"/>
      <c r="W477" s="180"/>
      <c r="X477" s="189"/>
      <c r="Y477" s="189"/>
      <c r="Z477" s="200">
        <f t="shared" si="280"/>
        <v>0</v>
      </c>
      <c r="AA477" s="198">
        <f t="shared" si="263"/>
        <v>0</v>
      </c>
      <c r="AB477" s="199">
        <f t="shared" si="274"/>
        <v>0</v>
      </c>
      <c r="AC477" s="198">
        <f t="shared" si="275"/>
        <v>0</v>
      </c>
      <c r="AD477" s="198">
        <f t="shared" si="276"/>
        <v>0</v>
      </c>
      <c r="AG477" s="161">
        <f t="shared" si="277"/>
        <v>0</v>
      </c>
      <c r="AH477" s="198">
        <f t="shared" si="264"/>
        <v>0</v>
      </c>
      <c r="AJ477" s="200">
        <f t="shared" si="257"/>
        <v>0</v>
      </c>
    </row>
    <row r="478" ht="18" customHeight="1" spans="1:36">
      <c r="A478" s="103"/>
      <c r="B478" s="118">
        <v>2130802</v>
      </c>
      <c r="C478" s="119" t="s">
        <v>591</v>
      </c>
      <c r="D478" s="180">
        <f>E478+F478+W478</f>
        <v>37.5</v>
      </c>
      <c r="E478" s="180"/>
      <c r="F478" s="180">
        <f>G478+N478</f>
        <v>37.5</v>
      </c>
      <c r="G478" s="180">
        <v>37.5</v>
      </c>
      <c r="H478" s="180">
        <f>SUM(I478:K478)</f>
        <v>0</v>
      </c>
      <c r="I478" s="180"/>
      <c r="J478" s="180"/>
      <c r="K478" s="180"/>
      <c r="L478" s="180">
        <v>13</v>
      </c>
      <c r="M478" s="183"/>
      <c r="N478" s="180">
        <f>SUM(O478:V478)</f>
        <v>0</v>
      </c>
      <c r="O478" s="180"/>
      <c r="P478" s="180"/>
      <c r="Q478" s="180"/>
      <c r="R478" s="180"/>
      <c r="S478" s="180"/>
      <c r="T478" s="180"/>
      <c r="U478" s="180"/>
      <c r="V478" s="180"/>
      <c r="W478" s="180"/>
      <c r="X478" s="189"/>
      <c r="Y478" s="189"/>
      <c r="Z478" s="200">
        <f t="shared" si="280"/>
        <v>0</v>
      </c>
      <c r="AA478" s="198">
        <f t="shared" si="263"/>
        <v>0</v>
      </c>
      <c r="AB478" s="199">
        <f t="shared" si="274"/>
        <v>0</v>
      </c>
      <c r="AC478" s="198">
        <f t="shared" si="275"/>
        <v>0</v>
      </c>
      <c r="AD478" s="198">
        <f t="shared" si="276"/>
        <v>0</v>
      </c>
      <c r="AG478" s="161">
        <f t="shared" si="277"/>
        <v>0</v>
      </c>
      <c r="AH478" s="198">
        <f t="shared" si="264"/>
        <v>0</v>
      </c>
      <c r="AJ478" s="200">
        <f t="shared" si="257"/>
        <v>0</v>
      </c>
    </row>
    <row r="479" ht="18" customHeight="1" spans="1:36">
      <c r="A479" s="103"/>
      <c r="B479" s="118">
        <v>2130803</v>
      </c>
      <c r="C479" s="119" t="s">
        <v>592</v>
      </c>
      <c r="D479" s="180">
        <f>E479+F479+W479</f>
        <v>1602</v>
      </c>
      <c r="E479" s="180"/>
      <c r="F479" s="180">
        <f>G479+N479</f>
        <v>1602</v>
      </c>
      <c r="G479" s="180">
        <v>1602</v>
      </c>
      <c r="H479" s="180">
        <f>SUM(I479:K479)</f>
        <v>0</v>
      </c>
      <c r="I479" s="180"/>
      <c r="J479" s="180"/>
      <c r="K479" s="180"/>
      <c r="L479" s="180">
        <v>1602</v>
      </c>
      <c r="M479" s="183"/>
      <c r="N479" s="180"/>
      <c r="O479" s="180"/>
      <c r="P479" s="180"/>
      <c r="Q479" s="180"/>
      <c r="R479" s="180"/>
      <c r="S479" s="180"/>
      <c r="T479" s="180"/>
      <c r="U479" s="180"/>
      <c r="V479" s="180"/>
      <c r="W479" s="180"/>
      <c r="X479" s="189"/>
      <c r="Y479" s="189"/>
      <c r="Z479" s="200"/>
      <c r="AA479" s="198"/>
      <c r="AB479" s="199"/>
      <c r="AC479" s="198"/>
      <c r="AD479" s="198"/>
      <c r="AG479" s="161"/>
      <c r="AH479" s="198"/>
      <c r="AJ479" s="200">
        <f t="shared" si="257"/>
        <v>0</v>
      </c>
    </row>
    <row r="480" ht="18" customHeight="1" spans="1:36">
      <c r="A480" s="103"/>
      <c r="B480" s="118">
        <v>2130804</v>
      </c>
      <c r="C480" s="118" t="s">
        <v>593</v>
      </c>
      <c r="D480" s="180">
        <f>E480+F480+W480</f>
        <v>19.5</v>
      </c>
      <c r="E480" s="180"/>
      <c r="F480" s="180">
        <f>G480+N480</f>
        <v>19.5</v>
      </c>
      <c r="G480" s="180">
        <v>19.5</v>
      </c>
      <c r="H480" s="180">
        <f>SUM(I480:K480)</f>
        <v>0</v>
      </c>
      <c r="I480" s="180"/>
      <c r="J480" s="180"/>
      <c r="K480" s="180"/>
      <c r="L480" s="180"/>
      <c r="M480" s="183" t="s">
        <v>594</v>
      </c>
      <c r="N480" s="180"/>
      <c r="O480" s="180">
        <v>5</v>
      </c>
      <c r="P480" s="180"/>
      <c r="Q480" s="180"/>
      <c r="R480" s="180"/>
      <c r="S480" s="180"/>
      <c r="T480" s="180"/>
      <c r="U480" s="180"/>
      <c r="V480" s="180"/>
      <c r="W480" s="180"/>
      <c r="X480" s="189"/>
      <c r="Y480" s="189"/>
      <c r="Z480" s="200"/>
      <c r="AA480" s="198"/>
      <c r="AB480" s="199"/>
      <c r="AC480" s="198"/>
      <c r="AD480" s="198"/>
      <c r="AG480" s="161"/>
      <c r="AH480" s="198"/>
      <c r="AJ480" s="200">
        <f t="shared" si="257"/>
        <v>0</v>
      </c>
    </row>
    <row r="481" ht="18" customHeight="1" spans="1:36">
      <c r="A481" s="103"/>
      <c r="B481" s="115">
        <v>2130900</v>
      </c>
      <c r="C481" s="115" t="s">
        <v>595</v>
      </c>
      <c r="D481" s="180">
        <f>D482</f>
        <v>131</v>
      </c>
      <c r="E481" s="180">
        <f t="shared" ref="E481:W481" si="284">E482</f>
        <v>0</v>
      </c>
      <c r="F481" s="180">
        <f t="shared" si="284"/>
        <v>131</v>
      </c>
      <c r="G481" s="180">
        <f t="shared" si="284"/>
        <v>131</v>
      </c>
      <c r="H481" s="180">
        <f t="shared" si="284"/>
        <v>0</v>
      </c>
      <c r="I481" s="180">
        <f t="shared" si="284"/>
        <v>0</v>
      </c>
      <c r="J481" s="180">
        <f t="shared" si="284"/>
        <v>0</v>
      </c>
      <c r="K481" s="180">
        <f t="shared" si="284"/>
        <v>0</v>
      </c>
      <c r="L481" s="180">
        <f t="shared" si="284"/>
        <v>0</v>
      </c>
      <c r="M481" s="180">
        <f t="shared" si="284"/>
        <v>0</v>
      </c>
      <c r="N481" s="180">
        <f t="shared" si="284"/>
        <v>0</v>
      </c>
      <c r="O481" s="180">
        <f t="shared" si="284"/>
        <v>0</v>
      </c>
      <c r="P481" s="180">
        <f t="shared" si="284"/>
        <v>0</v>
      </c>
      <c r="Q481" s="180">
        <f t="shared" si="284"/>
        <v>0</v>
      </c>
      <c r="R481" s="180">
        <f t="shared" si="284"/>
        <v>0</v>
      </c>
      <c r="S481" s="180">
        <f t="shared" si="284"/>
        <v>0</v>
      </c>
      <c r="T481" s="180">
        <f t="shared" si="284"/>
        <v>0</v>
      </c>
      <c r="U481" s="180">
        <f t="shared" si="284"/>
        <v>0</v>
      </c>
      <c r="V481" s="180">
        <f t="shared" si="284"/>
        <v>0</v>
      </c>
      <c r="W481" s="180">
        <f t="shared" si="284"/>
        <v>0</v>
      </c>
      <c r="X481" s="189"/>
      <c r="Y481" s="189"/>
      <c r="Z481" s="200"/>
      <c r="AA481" s="198"/>
      <c r="AB481" s="199"/>
      <c r="AC481" s="198"/>
      <c r="AD481" s="198"/>
      <c r="AG481" s="161"/>
      <c r="AH481" s="198"/>
      <c r="AJ481" s="200"/>
    </row>
    <row r="482" ht="18" customHeight="1" spans="1:36">
      <c r="A482" s="103"/>
      <c r="B482" s="118">
        <v>2130901</v>
      </c>
      <c r="C482" s="118" t="s">
        <v>596</v>
      </c>
      <c r="D482" s="180">
        <f>E482+F482+W482</f>
        <v>131</v>
      </c>
      <c r="E482" s="180"/>
      <c r="F482" s="180">
        <f>G482+N482</f>
        <v>131</v>
      </c>
      <c r="G482" s="180">
        <v>131</v>
      </c>
      <c r="H482" s="180"/>
      <c r="I482" s="180"/>
      <c r="J482" s="180"/>
      <c r="K482" s="180"/>
      <c r="L482" s="180"/>
      <c r="M482" s="183"/>
      <c r="N482" s="180"/>
      <c r="O482" s="180"/>
      <c r="P482" s="180"/>
      <c r="Q482" s="180"/>
      <c r="R482" s="180"/>
      <c r="S482" s="180"/>
      <c r="T482" s="180"/>
      <c r="U482" s="180"/>
      <c r="V482" s="180"/>
      <c r="W482" s="180"/>
      <c r="X482" s="189"/>
      <c r="Y482" s="189"/>
      <c r="Z482" s="200"/>
      <c r="AA482" s="198"/>
      <c r="AB482" s="199"/>
      <c r="AC482" s="198"/>
      <c r="AD482" s="198"/>
      <c r="AG482" s="161"/>
      <c r="AH482" s="198"/>
      <c r="AJ482" s="200"/>
    </row>
    <row r="483" ht="18" customHeight="1" spans="1:36">
      <c r="A483" s="103">
        <v>1</v>
      </c>
      <c r="B483" s="115">
        <v>2139900</v>
      </c>
      <c r="C483" s="115" t="s">
        <v>597</v>
      </c>
      <c r="D483" s="180">
        <f t="shared" ref="D483:V483" si="285">SUM(D484:D485)</f>
        <v>65.6</v>
      </c>
      <c r="E483" s="180">
        <f t="shared" si="285"/>
        <v>0</v>
      </c>
      <c r="F483" s="180">
        <f t="shared" si="285"/>
        <v>65.6</v>
      </c>
      <c r="G483" s="180">
        <f t="shared" si="285"/>
        <v>0</v>
      </c>
      <c r="H483" s="180">
        <f t="shared" si="285"/>
        <v>0</v>
      </c>
      <c r="I483" s="180">
        <f t="shared" si="285"/>
        <v>0</v>
      </c>
      <c r="J483" s="180">
        <f t="shared" si="285"/>
        <v>0</v>
      </c>
      <c r="K483" s="180">
        <f t="shared" si="285"/>
        <v>0</v>
      </c>
      <c r="L483" s="180">
        <f t="shared" si="285"/>
        <v>0</v>
      </c>
      <c r="M483" s="180">
        <f t="shared" si="285"/>
        <v>0</v>
      </c>
      <c r="N483" s="180">
        <f t="shared" si="285"/>
        <v>65.6</v>
      </c>
      <c r="O483" s="180">
        <f t="shared" si="285"/>
        <v>167</v>
      </c>
      <c r="P483" s="180">
        <f t="shared" si="285"/>
        <v>0</v>
      </c>
      <c r="Q483" s="180">
        <f t="shared" si="285"/>
        <v>0</v>
      </c>
      <c r="R483" s="180">
        <f t="shared" si="285"/>
        <v>0</v>
      </c>
      <c r="S483" s="180">
        <f t="shared" si="285"/>
        <v>0</v>
      </c>
      <c r="T483" s="180">
        <f t="shared" si="285"/>
        <v>0</v>
      </c>
      <c r="U483" s="180">
        <f t="shared" si="285"/>
        <v>0</v>
      </c>
      <c r="V483" s="180">
        <f t="shared" si="285"/>
        <v>0</v>
      </c>
      <c r="W483" s="180"/>
      <c r="X483" s="189"/>
      <c r="Y483" s="189"/>
      <c r="Z483" s="200">
        <f t="shared" ref="Z483:Z489" si="286">IF(AG483&gt;0,E483+N483,0)</f>
        <v>0</v>
      </c>
      <c r="AA483" s="198">
        <f t="shared" si="263"/>
        <v>0</v>
      </c>
      <c r="AB483" s="199">
        <f t="shared" si="274"/>
        <v>0</v>
      </c>
      <c r="AC483" s="198">
        <f t="shared" si="275"/>
        <v>0</v>
      </c>
      <c r="AD483" s="198">
        <f t="shared" si="276"/>
        <v>0</v>
      </c>
      <c r="AG483" s="161">
        <f t="shared" si="277"/>
        <v>0</v>
      </c>
      <c r="AH483" s="198">
        <f t="shared" si="264"/>
        <v>0</v>
      </c>
      <c r="AJ483" s="200">
        <f t="shared" si="257"/>
        <v>0</v>
      </c>
    </row>
    <row r="484" ht="18" customHeight="1" spans="1:36">
      <c r="A484" s="103"/>
      <c r="B484" s="118">
        <v>2139901</v>
      </c>
      <c r="C484" s="118" t="s">
        <v>598</v>
      </c>
      <c r="D484" s="180">
        <f>E484+F484+W484</f>
        <v>0</v>
      </c>
      <c r="E484" s="180"/>
      <c r="F484" s="180">
        <f>G484+N484</f>
        <v>0</v>
      </c>
      <c r="G484" s="180">
        <f>H484+L484</f>
        <v>0</v>
      </c>
      <c r="H484" s="180">
        <f>SUM(I484:K484)</f>
        <v>0</v>
      </c>
      <c r="I484" s="180"/>
      <c r="J484" s="180"/>
      <c r="K484" s="180"/>
      <c r="L484" s="180"/>
      <c r="M484" s="183"/>
      <c r="N484" s="180">
        <f>SUM(O484:V484)</f>
        <v>0</v>
      </c>
      <c r="O484" s="180"/>
      <c r="P484" s="180"/>
      <c r="Q484" s="180"/>
      <c r="R484" s="180"/>
      <c r="S484" s="180"/>
      <c r="T484" s="180"/>
      <c r="U484" s="180"/>
      <c r="V484" s="180"/>
      <c r="W484" s="180"/>
      <c r="X484" s="189"/>
      <c r="Y484" s="189"/>
      <c r="Z484" s="200">
        <f t="shared" si="286"/>
        <v>0</v>
      </c>
      <c r="AA484" s="198">
        <f t="shared" si="263"/>
        <v>0</v>
      </c>
      <c r="AB484" s="199">
        <f t="shared" si="274"/>
        <v>0</v>
      </c>
      <c r="AC484" s="198">
        <f t="shared" si="275"/>
        <v>0</v>
      </c>
      <c r="AD484" s="198">
        <f t="shared" si="276"/>
        <v>0</v>
      </c>
      <c r="AG484" s="161">
        <f t="shared" si="277"/>
        <v>0</v>
      </c>
      <c r="AH484" s="198">
        <f t="shared" si="264"/>
        <v>0</v>
      </c>
      <c r="AJ484" s="200">
        <f t="shared" si="257"/>
        <v>0</v>
      </c>
    </row>
    <row r="485" ht="18" customHeight="1" spans="1:36">
      <c r="A485" s="103"/>
      <c r="B485" s="118">
        <v>2139999</v>
      </c>
      <c r="C485" s="118" t="s">
        <v>599</v>
      </c>
      <c r="D485" s="180">
        <f>E485+F485+W485</f>
        <v>65.6</v>
      </c>
      <c r="E485" s="180"/>
      <c r="F485" s="180">
        <f>G485+N485</f>
        <v>65.6</v>
      </c>
      <c r="G485" s="180">
        <f>H485+L485</f>
        <v>0</v>
      </c>
      <c r="H485" s="180">
        <f>SUM(I485:K485)</f>
        <v>0</v>
      </c>
      <c r="I485" s="180"/>
      <c r="J485" s="180"/>
      <c r="K485" s="180"/>
      <c r="L485" s="180"/>
      <c r="M485" s="183"/>
      <c r="N485" s="180">
        <v>65.6</v>
      </c>
      <c r="O485" s="180">
        <v>167</v>
      </c>
      <c r="P485" s="180"/>
      <c r="Q485" s="180"/>
      <c r="R485" s="180"/>
      <c r="S485" s="180"/>
      <c r="T485" s="180"/>
      <c r="U485" s="180"/>
      <c r="V485" s="180"/>
      <c r="W485" s="180"/>
      <c r="X485" s="189"/>
      <c r="Y485" s="189"/>
      <c r="Z485" s="200">
        <f t="shared" si="286"/>
        <v>0</v>
      </c>
      <c r="AA485" s="198">
        <f t="shared" si="263"/>
        <v>0</v>
      </c>
      <c r="AB485" s="199">
        <f t="shared" si="274"/>
        <v>0</v>
      </c>
      <c r="AC485" s="198">
        <f t="shared" si="275"/>
        <v>0</v>
      </c>
      <c r="AD485" s="198">
        <f t="shared" si="276"/>
        <v>0</v>
      </c>
      <c r="AG485" s="161">
        <f t="shared" si="277"/>
        <v>0</v>
      </c>
      <c r="AH485" s="198">
        <f t="shared" si="264"/>
        <v>0</v>
      </c>
      <c r="AJ485" s="200">
        <f t="shared" si="257"/>
        <v>0</v>
      </c>
    </row>
    <row r="486" ht="18" customHeight="1" spans="1:36">
      <c r="A486" s="103">
        <v>1</v>
      </c>
      <c r="B486" s="115">
        <v>2140000</v>
      </c>
      <c r="C486" s="115" t="s">
        <v>600</v>
      </c>
      <c r="D486" s="180">
        <f t="shared" ref="D486:V486" si="287">D487+D495+D499+D504+D506+D508</f>
        <v>4966</v>
      </c>
      <c r="E486" s="180">
        <f t="shared" si="287"/>
        <v>1961</v>
      </c>
      <c r="F486" s="180">
        <f t="shared" si="287"/>
        <v>3005</v>
      </c>
      <c r="G486" s="180">
        <f t="shared" si="287"/>
        <v>2288</v>
      </c>
      <c r="H486" s="180">
        <f t="shared" si="287"/>
        <v>1067</v>
      </c>
      <c r="I486" s="180">
        <f t="shared" si="287"/>
        <v>1067</v>
      </c>
      <c r="J486" s="180">
        <f t="shared" si="287"/>
        <v>0</v>
      </c>
      <c r="K486" s="180">
        <f t="shared" si="287"/>
        <v>0</v>
      </c>
      <c r="L486" s="180">
        <f t="shared" si="287"/>
        <v>0</v>
      </c>
      <c r="M486" s="180">
        <f t="shared" si="287"/>
        <v>0</v>
      </c>
      <c r="N486" s="180">
        <f t="shared" si="287"/>
        <v>717</v>
      </c>
      <c r="O486" s="180">
        <f t="shared" si="287"/>
        <v>682</v>
      </c>
      <c r="P486" s="180">
        <f t="shared" si="287"/>
        <v>0</v>
      </c>
      <c r="Q486" s="180">
        <f t="shared" si="287"/>
        <v>0</v>
      </c>
      <c r="R486" s="180">
        <f t="shared" si="287"/>
        <v>340</v>
      </c>
      <c r="S486" s="180">
        <f t="shared" si="287"/>
        <v>0</v>
      </c>
      <c r="T486" s="180">
        <f t="shared" si="287"/>
        <v>0</v>
      </c>
      <c r="U486" s="180">
        <f t="shared" si="287"/>
        <v>0</v>
      </c>
      <c r="V486" s="180">
        <f t="shared" si="287"/>
        <v>75</v>
      </c>
      <c r="W486" s="180"/>
      <c r="X486" s="189"/>
      <c r="Y486" s="189"/>
      <c r="Z486" s="200">
        <f t="shared" si="286"/>
        <v>2678</v>
      </c>
      <c r="AA486" s="198">
        <f>Z486/223755.7</f>
        <v>0.012</v>
      </c>
      <c r="AB486" s="199">
        <f t="shared" si="274"/>
        <v>336</v>
      </c>
      <c r="AC486" s="198">
        <f t="shared" si="275"/>
        <v>0.1434</v>
      </c>
      <c r="AD486" s="198">
        <f t="shared" si="276"/>
        <v>-0.0002</v>
      </c>
      <c r="AE486" s="170">
        <v>1241.8</v>
      </c>
      <c r="AF486" s="170">
        <v>1100.5</v>
      </c>
      <c r="AG486" s="161">
        <f t="shared" si="277"/>
        <v>2342.3</v>
      </c>
      <c r="AH486" s="198">
        <f>AG486/192555</f>
        <v>0.0122</v>
      </c>
      <c r="AJ486" s="200">
        <f t="shared" si="257"/>
        <v>0</v>
      </c>
    </row>
    <row r="487" ht="18" customHeight="1" spans="1:36">
      <c r="A487" s="103">
        <v>1</v>
      </c>
      <c r="B487" s="115">
        <v>2140100</v>
      </c>
      <c r="C487" s="115" t="s">
        <v>601</v>
      </c>
      <c r="D487" s="180">
        <f t="shared" ref="D487:V487" si="288">D488+SUM(D490:D494)</f>
        <v>4721</v>
      </c>
      <c r="E487" s="180">
        <f t="shared" si="288"/>
        <v>1961</v>
      </c>
      <c r="F487" s="180">
        <f t="shared" si="288"/>
        <v>2760</v>
      </c>
      <c r="G487" s="180">
        <f t="shared" si="288"/>
        <v>2043</v>
      </c>
      <c r="H487" s="180">
        <f t="shared" si="288"/>
        <v>1056</v>
      </c>
      <c r="I487" s="180">
        <f t="shared" si="288"/>
        <v>1056</v>
      </c>
      <c r="J487" s="180">
        <f t="shared" si="288"/>
        <v>0</v>
      </c>
      <c r="K487" s="180">
        <f t="shared" si="288"/>
        <v>0</v>
      </c>
      <c r="L487" s="180">
        <f t="shared" si="288"/>
        <v>0</v>
      </c>
      <c r="M487" s="180">
        <f t="shared" si="288"/>
        <v>0</v>
      </c>
      <c r="N487" s="180">
        <f t="shared" si="288"/>
        <v>717</v>
      </c>
      <c r="O487" s="180">
        <f t="shared" si="288"/>
        <v>679</v>
      </c>
      <c r="P487" s="180">
        <f t="shared" si="288"/>
        <v>0</v>
      </c>
      <c r="Q487" s="180">
        <f t="shared" si="288"/>
        <v>0</v>
      </c>
      <c r="R487" s="180">
        <f t="shared" si="288"/>
        <v>340</v>
      </c>
      <c r="S487" s="180">
        <f t="shared" si="288"/>
        <v>0</v>
      </c>
      <c r="T487" s="180">
        <f t="shared" si="288"/>
        <v>0</v>
      </c>
      <c r="U487" s="180">
        <f t="shared" si="288"/>
        <v>0</v>
      </c>
      <c r="V487" s="180">
        <f t="shared" si="288"/>
        <v>75</v>
      </c>
      <c r="W487" s="180"/>
      <c r="X487" s="189"/>
      <c r="Y487" s="189"/>
      <c r="Z487" s="200">
        <f t="shared" si="286"/>
        <v>0</v>
      </c>
      <c r="AA487" s="198">
        <f t="shared" si="263"/>
        <v>0</v>
      </c>
      <c r="AB487" s="199">
        <f t="shared" si="274"/>
        <v>0</v>
      </c>
      <c r="AC487" s="198">
        <f t="shared" si="275"/>
        <v>0</v>
      </c>
      <c r="AD487" s="198">
        <f t="shared" si="276"/>
        <v>0</v>
      </c>
      <c r="AG487" s="161">
        <f t="shared" si="277"/>
        <v>0</v>
      </c>
      <c r="AH487" s="198">
        <f t="shared" si="264"/>
        <v>0</v>
      </c>
      <c r="AJ487" s="200">
        <f t="shared" si="257"/>
        <v>0</v>
      </c>
    </row>
    <row r="488" ht="18" customHeight="1" spans="1:36">
      <c r="A488" s="103">
        <v>1</v>
      </c>
      <c r="B488" s="118">
        <v>2140101</v>
      </c>
      <c r="C488" s="118" t="s">
        <v>176</v>
      </c>
      <c r="D488" s="180">
        <f t="shared" ref="D488:V488" si="289">D489</f>
        <v>1961</v>
      </c>
      <c r="E488" s="180">
        <f t="shared" si="289"/>
        <v>1961</v>
      </c>
      <c r="F488" s="180">
        <f t="shared" si="289"/>
        <v>0</v>
      </c>
      <c r="G488" s="180">
        <f t="shared" si="289"/>
        <v>0</v>
      </c>
      <c r="H488" s="180">
        <f t="shared" si="289"/>
        <v>0</v>
      </c>
      <c r="I488" s="180">
        <f t="shared" si="289"/>
        <v>0</v>
      </c>
      <c r="J488" s="180">
        <f t="shared" si="289"/>
        <v>0</v>
      </c>
      <c r="K488" s="180">
        <f t="shared" si="289"/>
        <v>0</v>
      </c>
      <c r="L488" s="180">
        <f t="shared" si="289"/>
        <v>0</v>
      </c>
      <c r="M488" s="180">
        <f t="shared" si="289"/>
        <v>0</v>
      </c>
      <c r="N488" s="180">
        <f t="shared" si="289"/>
        <v>0</v>
      </c>
      <c r="O488" s="180">
        <f t="shared" si="289"/>
        <v>191</v>
      </c>
      <c r="P488" s="180">
        <f t="shared" si="289"/>
        <v>0</v>
      </c>
      <c r="Q488" s="180">
        <f t="shared" si="289"/>
        <v>0</v>
      </c>
      <c r="R488" s="180">
        <f t="shared" si="289"/>
        <v>0</v>
      </c>
      <c r="S488" s="180">
        <f t="shared" si="289"/>
        <v>0</v>
      </c>
      <c r="T488" s="180">
        <f t="shared" si="289"/>
        <v>0</v>
      </c>
      <c r="U488" s="180">
        <f t="shared" si="289"/>
        <v>0</v>
      </c>
      <c r="V488" s="180">
        <f t="shared" si="289"/>
        <v>0</v>
      </c>
      <c r="W488" s="180"/>
      <c r="X488" s="189"/>
      <c r="Y488" s="189"/>
      <c r="Z488" s="200">
        <f t="shared" si="286"/>
        <v>0</v>
      </c>
      <c r="AA488" s="198">
        <f t="shared" si="263"/>
        <v>0</v>
      </c>
      <c r="AB488" s="199">
        <f t="shared" si="274"/>
        <v>0</v>
      </c>
      <c r="AC488" s="198">
        <f t="shared" si="275"/>
        <v>0</v>
      </c>
      <c r="AD488" s="198">
        <f t="shared" si="276"/>
        <v>0</v>
      </c>
      <c r="AG488" s="161">
        <f t="shared" si="277"/>
        <v>0</v>
      </c>
      <c r="AH488" s="198">
        <f t="shared" si="264"/>
        <v>0</v>
      </c>
      <c r="AJ488" s="200">
        <f t="shared" si="257"/>
        <v>0</v>
      </c>
    </row>
    <row r="489" ht="18" customHeight="1" spans="1:36">
      <c r="A489" s="103"/>
      <c r="B489" s="118"/>
      <c r="C489" s="118" t="s">
        <v>602</v>
      </c>
      <c r="D489" s="180">
        <f t="shared" ref="D489:D494" si="290">E489+F489+W489</f>
        <v>1961</v>
      </c>
      <c r="E489" s="180">
        <v>1961</v>
      </c>
      <c r="F489" s="180">
        <f t="shared" ref="F489:F494" si="291">G489+N489</f>
        <v>0</v>
      </c>
      <c r="G489" s="180">
        <f>H489+L489</f>
        <v>0</v>
      </c>
      <c r="H489" s="180">
        <f t="shared" ref="H489:H494" si="292">SUM(I489:K489)</f>
        <v>0</v>
      </c>
      <c r="I489" s="180"/>
      <c r="J489" s="180"/>
      <c r="K489" s="180"/>
      <c r="L489" s="180"/>
      <c r="M489" s="182"/>
      <c r="N489" s="180"/>
      <c r="O489" s="180">
        <v>191</v>
      </c>
      <c r="P489" s="180"/>
      <c r="Q489" s="180"/>
      <c r="R489" s="180"/>
      <c r="S489" s="180"/>
      <c r="T489" s="180"/>
      <c r="U489" s="180"/>
      <c r="V489" s="180"/>
      <c r="W489" s="180"/>
      <c r="X489" s="189"/>
      <c r="Y489" s="189"/>
      <c r="Z489" s="200">
        <f t="shared" si="286"/>
        <v>0</v>
      </c>
      <c r="AA489" s="198">
        <f t="shared" si="263"/>
        <v>0</v>
      </c>
      <c r="AB489" s="199">
        <f t="shared" si="274"/>
        <v>0</v>
      </c>
      <c r="AC489" s="198">
        <f t="shared" si="275"/>
        <v>0</v>
      </c>
      <c r="AD489" s="198">
        <f t="shared" si="276"/>
        <v>0</v>
      </c>
      <c r="AG489" s="161">
        <f t="shared" si="277"/>
        <v>0</v>
      </c>
      <c r="AH489" s="198">
        <f t="shared" si="264"/>
        <v>0</v>
      </c>
      <c r="AJ489" s="200">
        <f t="shared" si="257"/>
        <v>0</v>
      </c>
    </row>
    <row r="490" ht="18" customHeight="1" spans="1:36">
      <c r="A490" s="103"/>
      <c r="B490" s="118">
        <v>2140102</v>
      </c>
      <c r="C490" s="118" t="s">
        <v>178</v>
      </c>
      <c r="D490" s="180">
        <f t="shared" si="290"/>
        <v>216</v>
      </c>
      <c r="E490" s="180"/>
      <c r="F490" s="180">
        <f t="shared" si="291"/>
        <v>216</v>
      </c>
      <c r="G490" s="180">
        <f>H490+L490</f>
        <v>0</v>
      </c>
      <c r="H490" s="180">
        <f t="shared" si="292"/>
        <v>0</v>
      </c>
      <c r="I490" s="180"/>
      <c r="J490" s="180"/>
      <c r="K490" s="180"/>
      <c r="L490" s="180"/>
      <c r="M490" s="182"/>
      <c r="N490" s="180">
        <v>216</v>
      </c>
      <c r="O490" s="180"/>
      <c r="P490" s="180"/>
      <c r="Q490" s="180"/>
      <c r="R490" s="180"/>
      <c r="S490" s="180"/>
      <c r="T490" s="180"/>
      <c r="U490" s="180"/>
      <c r="V490" s="180"/>
      <c r="W490" s="180"/>
      <c r="X490" s="189"/>
      <c r="Y490" s="189"/>
      <c r="Z490" s="200"/>
      <c r="AA490" s="198">
        <f t="shared" si="263"/>
        <v>0</v>
      </c>
      <c r="AB490" s="199"/>
      <c r="AC490" s="198"/>
      <c r="AD490" s="198"/>
      <c r="AG490" s="161"/>
      <c r="AH490" s="198">
        <f t="shared" si="264"/>
        <v>0</v>
      </c>
      <c r="AJ490" s="200">
        <f t="shared" si="257"/>
        <v>0</v>
      </c>
    </row>
    <row r="491" ht="18" customHeight="1" spans="1:36">
      <c r="A491" s="103"/>
      <c r="B491" s="118">
        <v>2140104</v>
      </c>
      <c r="C491" s="118" t="s">
        <v>603</v>
      </c>
      <c r="D491" s="180">
        <f t="shared" si="290"/>
        <v>0</v>
      </c>
      <c r="E491" s="180"/>
      <c r="F491" s="180">
        <f t="shared" si="291"/>
        <v>0</v>
      </c>
      <c r="G491" s="180">
        <f>H491+L491</f>
        <v>0</v>
      </c>
      <c r="H491" s="180">
        <f t="shared" si="292"/>
        <v>0</v>
      </c>
      <c r="I491" s="180"/>
      <c r="J491" s="180"/>
      <c r="K491" s="180"/>
      <c r="L491" s="180"/>
      <c r="M491" s="183"/>
      <c r="N491" s="180">
        <f>SUM(O491:V491)</f>
        <v>0</v>
      </c>
      <c r="O491" s="180"/>
      <c r="P491" s="180"/>
      <c r="Q491" s="180"/>
      <c r="R491" s="180"/>
      <c r="S491" s="180"/>
      <c r="T491" s="180"/>
      <c r="U491" s="180"/>
      <c r="V491" s="180"/>
      <c r="W491" s="180"/>
      <c r="X491" s="189"/>
      <c r="Y491" s="189"/>
      <c r="Z491" s="200">
        <f>IF(AG491&gt;0,E491+N491,0)</f>
        <v>0</v>
      </c>
      <c r="AA491" s="198">
        <f t="shared" si="263"/>
        <v>0</v>
      </c>
      <c r="AB491" s="199">
        <f>Z491-AG491</f>
        <v>0</v>
      </c>
      <c r="AC491" s="198">
        <f>IF(AG491=0,0,IF(AB491&lt;0,"负增长",AB491/AG491))</f>
        <v>0</v>
      </c>
      <c r="AD491" s="198">
        <f>AA491-AH491</f>
        <v>0</v>
      </c>
      <c r="AG491" s="161">
        <f>AE491+AF491</f>
        <v>0</v>
      </c>
      <c r="AH491" s="198">
        <f t="shared" si="264"/>
        <v>0</v>
      </c>
      <c r="AJ491" s="200">
        <f t="shared" si="257"/>
        <v>0</v>
      </c>
    </row>
    <row r="492" ht="18" customHeight="1" spans="1:36">
      <c r="A492" s="103"/>
      <c r="B492" s="118">
        <v>2140106</v>
      </c>
      <c r="C492" s="118" t="s">
        <v>604</v>
      </c>
      <c r="D492" s="180">
        <f t="shared" si="290"/>
        <v>1099</v>
      </c>
      <c r="E492" s="180"/>
      <c r="F492" s="180">
        <f t="shared" si="291"/>
        <v>1099</v>
      </c>
      <c r="G492" s="180">
        <v>611</v>
      </c>
      <c r="H492" s="180">
        <f t="shared" si="292"/>
        <v>0</v>
      </c>
      <c r="I492" s="180"/>
      <c r="J492" s="180"/>
      <c r="K492" s="180"/>
      <c r="L492" s="180"/>
      <c r="M492" s="183"/>
      <c r="N492" s="180">
        <v>488</v>
      </c>
      <c r="O492" s="180">
        <v>488</v>
      </c>
      <c r="P492" s="180"/>
      <c r="Q492" s="180"/>
      <c r="R492" s="180"/>
      <c r="S492" s="180"/>
      <c r="T492" s="180"/>
      <c r="U492" s="180"/>
      <c r="V492" s="180"/>
      <c r="W492" s="180"/>
      <c r="X492" s="189"/>
      <c r="Y492" s="189"/>
      <c r="Z492" s="200">
        <f>IF(AG492&gt;0,E492+N492,0)</f>
        <v>0</v>
      </c>
      <c r="AA492" s="198">
        <f t="shared" si="263"/>
        <v>0</v>
      </c>
      <c r="AB492" s="199">
        <f>Z492-AG492</f>
        <v>0</v>
      </c>
      <c r="AC492" s="198">
        <f>IF(AG492=0,0,IF(AB492&lt;0,"负增长",AB492/AG492))</f>
        <v>0</v>
      </c>
      <c r="AD492" s="198">
        <f>AA492-AH492</f>
        <v>0</v>
      </c>
      <c r="AG492" s="161">
        <f>AE492+AF492</f>
        <v>0</v>
      </c>
      <c r="AH492" s="198">
        <f t="shared" si="264"/>
        <v>0</v>
      </c>
      <c r="AJ492" s="200">
        <f t="shared" si="257"/>
        <v>0</v>
      </c>
    </row>
    <row r="493" ht="18" customHeight="1" spans="1:36">
      <c r="A493" s="103"/>
      <c r="B493" s="118">
        <v>2140139</v>
      </c>
      <c r="C493" s="154" t="s">
        <v>605</v>
      </c>
      <c r="D493" s="180">
        <f t="shared" si="290"/>
        <v>0</v>
      </c>
      <c r="E493" s="180"/>
      <c r="F493" s="180">
        <f t="shared" si="291"/>
        <v>0</v>
      </c>
      <c r="G493" s="180">
        <f>H493+L493</f>
        <v>0</v>
      </c>
      <c r="H493" s="180">
        <f t="shared" si="292"/>
        <v>0</v>
      </c>
      <c r="I493" s="180"/>
      <c r="J493" s="180"/>
      <c r="K493" s="180"/>
      <c r="L493" s="180"/>
      <c r="M493" s="183"/>
      <c r="N493" s="180">
        <f>SUM(O493:V493)</f>
        <v>0</v>
      </c>
      <c r="O493" s="180"/>
      <c r="P493" s="180"/>
      <c r="Q493" s="180"/>
      <c r="R493" s="180"/>
      <c r="S493" s="180"/>
      <c r="T493" s="180"/>
      <c r="U493" s="180"/>
      <c r="V493" s="180"/>
      <c r="W493" s="180"/>
      <c r="X493" s="189"/>
      <c r="Y493" s="189"/>
      <c r="Z493" s="200"/>
      <c r="AA493" s="198">
        <f t="shared" si="263"/>
        <v>0</v>
      </c>
      <c r="AB493" s="199"/>
      <c r="AC493" s="198"/>
      <c r="AD493" s="198"/>
      <c r="AG493" s="161"/>
      <c r="AH493" s="198">
        <f t="shared" si="264"/>
        <v>0</v>
      </c>
      <c r="AJ493" s="200">
        <f t="shared" si="257"/>
        <v>0</v>
      </c>
    </row>
    <row r="494" ht="18" customHeight="1" spans="1:36">
      <c r="A494" s="103"/>
      <c r="B494" s="118">
        <v>2140199</v>
      </c>
      <c r="C494" s="118" t="s">
        <v>606</v>
      </c>
      <c r="D494" s="180">
        <f t="shared" si="290"/>
        <v>1445</v>
      </c>
      <c r="E494" s="180"/>
      <c r="F494" s="180">
        <f t="shared" si="291"/>
        <v>1445</v>
      </c>
      <c r="G494" s="180">
        <v>1432</v>
      </c>
      <c r="H494" s="180">
        <f t="shared" si="292"/>
        <v>1056</v>
      </c>
      <c r="I494" s="180">
        <v>1056</v>
      </c>
      <c r="J494" s="180"/>
      <c r="K494" s="180"/>
      <c r="L494" s="180"/>
      <c r="M494" s="183" t="s">
        <v>607</v>
      </c>
      <c r="N494" s="180">
        <v>13</v>
      </c>
      <c r="O494" s="180"/>
      <c r="P494" s="180"/>
      <c r="Q494" s="180"/>
      <c r="R494" s="180">
        <v>340</v>
      </c>
      <c r="S494" s="180"/>
      <c r="T494" s="180"/>
      <c r="U494" s="180"/>
      <c r="V494" s="180">
        <v>75</v>
      </c>
      <c r="W494" s="180"/>
      <c r="X494" s="189"/>
      <c r="Y494" s="189"/>
      <c r="Z494" s="200">
        <f t="shared" ref="Z494:Z520" si="293">IF(AG494&gt;0,E494+N494,0)</f>
        <v>0</v>
      </c>
      <c r="AA494" s="198">
        <f t="shared" si="263"/>
        <v>0</v>
      </c>
      <c r="AB494" s="199">
        <f t="shared" ref="AB494:AB520" si="294">Z494-AG494</f>
        <v>0</v>
      </c>
      <c r="AC494" s="198">
        <f t="shared" ref="AC494:AC520" si="295">IF(AG494=0,0,IF(AB494&lt;0,"负增长",AB494/AG494))</f>
        <v>0</v>
      </c>
      <c r="AD494" s="198">
        <f t="shared" ref="AD494:AD520" si="296">AA494-AH494</f>
        <v>0</v>
      </c>
      <c r="AG494" s="161">
        <f t="shared" ref="AG494:AG520" si="297">AE494+AF494</f>
        <v>0</v>
      </c>
      <c r="AH494" s="198">
        <f t="shared" si="264"/>
        <v>0</v>
      </c>
      <c r="AJ494" s="200">
        <f t="shared" si="257"/>
        <v>0</v>
      </c>
    </row>
    <row r="495" ht="18" customHeight="1" spans="1:36">
      <c r="A495" s="103">
        <v>1</v>
      </c>
      <c r="B495" s="115">
        <v>2140200</v>
      </c>
      <c r="C495" s="115" t="s">
        <v>608</v>
      </c>
      <c r="D495" s="180">
        <f t="shared" ref="D495:V495" si="298">SUM(D496:D498)</f>
        <v>0</v>
      </c>
      <c r="E495" s="180">
        <f t="shared" si="298"/>
        <v>0</v>
      </c>
      <c r="F495" s="180">
        <f t="shared" si="298"/>
        <v>0</v>
      </c>
      <c r="G495" s="180">
        <f t="shared" si="298"/>
        <v>0</v>
      </c>
      <c r="H495" s="180">
        <f t="shared" si="298"/>
        <v>0</v>
      </c>
      <c r="I495" s="180">
        <f t="shared" si="298"/>
        <v>0</v>
      </c>
      <c r="J495" s="180">
        <f t="shared" si="298"/>
        <v>0</v>
      </c>
      <c r="K495" s="180">
        <f t="shared" si="298"/>
        <v>0</v>
      </c>
      <c r="L495" s="180">
        <f t="shared" si="298"/>
        <v>0</v>
      </c>
      <c r="M495" s="180">
        <f t="shared" si="298"/>
        <v>0</v>
      </c>
      <c r="N495" s="180">
        <f t="shared" si="298"/>
        <v>0</v>
      </c>
      <c r="O495" s="180">
        <f t="shared" si="298"/>
        <v>3</v>
      </c>
      <c r="P495" s="180">
        <f t="shared" si="298"/>
        <v>0</v>
      </c>
      <c r="Q495" s="180">
        <f t="shared" si="298"/>
        <v>0</v>
      </c>
      <c r="R495" s="180">
        <f t="shared" si="298"/>
        <v>0</v>
      </c>
      <c r="S495" s="180">
        <f t="shared" si="298"/>
        <v>0</v>
      </c>
      <c r="T495" s="180">
        <f t="shared" si="298"/>
        <v>0</v>
      </c>
      <c r="U495" s="180">
        <f t="shared" si="298"/>
        <v>0</v>
      </c>
      <c r="V495" s="180">
        <f t="shared" si="298"/>
        <v>0</v>
      </c>
      <c r="W495" s="180"/>
      <c r="X495" s="189"/>
      <c r="Y495" s="189"/>
      <c r="Z495" s="200">
        <f t="shared" si="293"/>
        <v>0</v>
      </c>
      <c r="AA495" s="198">
        <f t="shared" si="263"/>
        <v>0</v>
      </c>
      <c r="AB495" s="199">
        <f t="shared" si="294"/>
        <v>0</v>
      </c>
      <c r="AC495" s="198">
        <f t="shared" si="295"/>
        <v>0</v>
      </c>
      <c r="AD495" s="198">
        <f t="shared" si="296"/>
        <v>0</v>
      </c>
      <c r="AG495" s="161">
        <f t="shared" si="297"/>
        <v>0</v>
      </c>
      <c r="AH495" s="198">
        <f t="shared" si="264"/>
        <v>0</v>
      </c>
      <c r="AJ495" s="200">
        <f t="shared" si="257"/>
        <v>0</v>
      </c>
    </row>
    <row r="496" ht="18" customHeight="1" spans="1:36">
      <c r="A496" s="103"/>
      <c r="B496" s="118">
        <v>2140201</v>
      </c>
      <c r="C496" s="118" t="s">
        <v>176</v>
      </c>
      <c r="D496" s="180">
        <f>E496+F496+W496</f>
        <v>0</v>
      </c>
      <c r="E496" s="180"/>
      <c r="F496" s="180">
        <f>G496+N496</f>
        <v>0</v>
      </c>
      <c r="G496" s="180">
        <f>H496+L496</f>
        <v>0</v>
      </c>
      <c r="H496" s="180">
        <f>SUM(I496:K496)</f>
        <v>0</v>
      </c>
      <c r="I496" s="180"/>
      <c r="J496" s="180"/>
      <c r="K496" s="180"/>
      <c r="L496" s="180"/>
      <c r="M496" s="183"/>
      <c r="N496" s="180">
        <f>SUM(O496:V496)</f>
        <v>0</v>
      </c>
      <c r="O496" s="180"/>
      <c r="P496" s="180"/>
      <c r="Q496" s="180"/>
      <c r="R496" s="180"/>
      <c r="S496" s="180"/>
      <c r="T496" s="180"/>
      <c r="U496" s="180"/>
      <c r="V496" s="180"/>
      <c r="W496" s="180"/>
      <c r="X496" s="189"/>
      <c r="Y496" s="189"/>
      <c r="Z496" s="200">
        <f t="shared" si="293"/>
        <v>0</v>
      </c>
      <c r="AA496" s="198">
        <f t="shared" si="263"/>
        <v>0</v>
      </c>
      <c r="AB496" s="199">
        <f t="shared" si="294"/>
        <v>0</v>
      </c>
      <c r="AC496" s="198">
        <f t="shared" si="295"/>
        <v>0</v>
      </c>
      <c r="AD496" s="198">
        <f t="shared" si="296"/>
        <v>0</v>
      </c>
      <c r="AG496" s="161">
        <f t="shared" si="297"/>
        <v>0</v>
      </c>
      <c r="AH496" s="198">
        <f t="shared" si="264"/>
        <v>0</v>
      </c>
      <c r="AJ496" s="200">
        <f t="shared" si="257"/>
        <v>0</v>
      </c>
    </row>
    <row r="497" ht="18" customHeight="1" spans="1:36">
      <c r="A497" s="103"/>
      <c r="B497" s="118">
        <v>2140202</v>
      </c>
      <c r="C497" s="118" t="s">
        <v>178</v>
      </c>
      <c r="D497" s="180">
        <f>E497+F497+W497</f>
        <v>0</v>
      </c>
      <c r="E497" s="180"/>
      <c r="F497" s="180">
        <f>G497+N497</f>
        <v>0</v>
      </c>
      <c r="G497" s="180">
        <f>H497+L497</f>
        <v>0</v>
      </c>
      <c r="H497" s="180">
        <f>SUM(I497:K497)</f>
        <v>0</v>
      </c>
      <c r="I497" s="180"/>
      <c r="J497" s="180"/>
      <c r="K497" s="180"/>
      <c r="L497" s="180"/>
      <c r="M497" s="183"/>
      <c r="N497" s="180">
        <f>SUM(O497:V497)</f>
        <v>0</v>
      </c>
      <c r="O497" s="180"/>
      <c r="P497" s="180"/>
      <c r="Q497" s="180"/>
      <c r="R497" s="180"/>
      <c r="S497" s="180"/>
      <c r="T497" s="180"/>
      <c r="U497" s="180"/>
      <c r="V497" s="180"/>
      <c r="W497" s="180"/>
      <c r="X497" s="189"/>
      <c r="Y497" s="189"/>
      <c r="Z497" s="200">
        <f t="shared" si="293"/>
        <v>0</v>
      </c>
      <c r="AA497" s="198">
        <f t="shared" si="263"/>
        <v>0</v>
      </c>
      <c r="AB497" s="199">
        <f t="shared" si="294"/>
        <v>0</v>
      </c>
      <c r="AC497" s="198">
        <f t="shared" si="295"/>
        <v>0</v>
      </c>
      <c r="AD497" s="198">
        <f t="shared" si="296"/>
        <v>0</v>
      </c>
      <c r="AG497" s="161">
        <f t="shared" si="297"/>
        <v>0</v>
      </c>
      <c r="AH497" s="198">
        <f t="shared" si="264"/>
        <v>0</v>
      </c>
      <c r="AJ497" s="200">
        <f t="shared" ref="AJ497:AJ562" si="299">D497-E497-G497-N497-W497</f>
        <v>0</v>
      </c>
    </row>
    <row r="498" ht="18" customHeight="1" spans="1:36">
      <c r="A498" s="103"/>
      <c r="B498" s="118">
        <v>2140299</v>
      </c>
      <c r="C498" s="118" t="s">
        <v>609</v>
      </c>
      <c r="D498" s="180">
        <f>E498+F498+W498</f>
        <v>0</v>
      </c>
      <c r="E498" s="180"/>
      <c r="F498" s="180">
        <f>G498+N498</f>
        <v>0</v>
      </c>
      <c r="G498" s="180">
        <f>H498+L498</f>
        <v>0</v>
      </c>
      <c r="H498" s="180">
        <f>SUM(I498:K498)</f>
        <v>0</v>
      </c>
      <c r="I498" s="180"/>
      <c r="J498" s="180"/>
      <c r="K498" s="180"/>
      <c r="L498" s="180"/>
      <c r="M498" s="183"/>
      <c r="N498" s="180"/>
      <c r="O498" s="180">
        <v>3</v>
      </c>
      <c r="P498" s="180"/>
      <c r="Q498" s="180"/>
      <c r="R498" s="180"/>
      <c r="S498" s="180"/>
      <c r="T498" s="180"/>
      <c r="U498" s="180"/>
      <c r="V498" s="180"/>
      <c r="W498" s="180"/>
      <c r="X498" s="189"/>
      <c r="Y498" s="189"/>
      <c r="Z498" s="200">
        <f t="shared" si="293"/>
        <v>0</v>
      </c>
      <c r="AA498" s="198">
        <f t="shared" si="263"/>
        <v>0</v>
      </c>
      <c r="AB498" s="199">
        <f t="shared" si="294"/>
        <v>0</v>
      </c>
      <c r="AC498" s="198">
        <f t="shared" si="295"/>
        <v>0</v>
      </c>
      <c r="AD498" s="198">
        <f t="shared" si="296"/>
        <v>0</v>
      </c>
      <c r="AG498" s="161">
        <f t="shared" si="297"/>
        <v>0</v>
      </c>
      <c r="AH498" s="198">
        <f t="shared" si="264"/>
        <v>0</v>
      </c>
      <c r="AJ498" s="200">
        <f t="shared" si="299"/>
        <v>0</v>
      </c>
    </row>
    <row r="499" ht="18" customHeight="1" spans="1:36">
      <c r="A499" s="103">
        <v>1</v>
      </c>
      <c r="B499" s="115">
        <v>2140400</v>
      </c>
      <c r="C499" s="115" t="s">
        <v>122</v>
      </c>
      <c r="D499" s="180">
        <f t="shared" ref="D499:V499" si="300">SUM(D500:D503)</f>
        <v>245</v>
      </c>
      <c r="E499" s="180">
        <f t="shared" si="300"/>
        <v>0</v>
      </c>
      <c r="F499" s="180">
        <f t="shared" si="300"/>
        <v>245</v>
      </c>
      <c r="G499" s="180">
        <f t="shared" si="300"/>
        <v>245</v>
      </c>
      <c r="H499" s="180">
        <f t="shared" si="300"/>
        <v>11</v>
      </c>
      <c r="I499" s="180">
        <f t="shared" si="300"/>
        <v>11</v>
      </c>
      <c r="J499" s="180">
        <f t="shared" si="300"/>
        <v>0</v>
      </c>
      <c r="K499" s="180">
        <f t="shared" si="300"/>
        <v>0</v>
      </c>
      <c r="L499" s="180">
        <f t="shared" si="300"/>
        <v>0</v>
      </c>
      <c r="M499" s="180">
        <f t="shared" si="300"/>
        <v>0</v>
      </c>
      <c r="N499" s="180">
        <f t="shared" si="300"/>
        <v>0</v>
      </c>
      <c r="O499" s="180">
        <f t="shared" si="300"/>
        <v>0</v>
      </c>
      <c r="P499" s="180">
        <f t="shared" si="300"/>
        <v>0</v>
      </c>
      <c r="Q499" s="180">
        <f t="shared" si="300"/>
        <v>0</v>
      </c>
      <c r="R499" s="180">
        <f t="shared" si="300"/>
        <v>0</v>
      </c>
      <c r="S499" s="180">
        <f t="shared" si="300"/>
        <v>0</v>
      </c>
      <c r="T499" s="180">
        <f t="shared" si="300"/>
        <v>0</v>
      </c>
      <c r="U499" s="180">
        <f t="shared" si="300"/>
        <v>0</v>
      </c>
      <c r="V499" s="180">
        <f t="shared" si="300"/>
        <v>0</v>
      </c>
      <c r="W499" s="180"/>
      <c r="X499" s="189"/>
      <c r="Y499" s="189"/>
      <c r="Z499" s="200">
        <f t="shared" si="293"/>
        <v>0</v>
      </c>
      <c r="AA499" s="198">
        <f t="shared" si="263"/>
        <v>0</v>
      </c>
      <c r="AB499" s="199">
        <f t="shared" si="294"/>
        <v>0</v>
      </c>
      <c r="AC499" s="198">
        <f t="shared" si="295"/>
        <v>0</v>
      </c>
      <c r="AD499" s="198">
        <f t="shared" si="296"/>
        <v>0</v>
      </c>
      <c r="AG499" s="161">
        <f t="shared" si="297"/>
        <v>0</v>
      </c>
      <c r="AH499" s="198">
        <f t="shared" si="264"/>
        <v>0</v>
      </c>
      <c r="AJ499" s="200">
        <f t="shared" si="299"/>
        <v>0</v>
      </c>
    </row>
    <row r="500" ht="18" customHeight="1" spans="1:36">
      <c r="A500" s="103"/>
      <c r="B500" s="118">
        <v>2140401</v>
      </c>
      <c r="C500" s="118" t="s">
        <v>610</v>
      </c>
      <c r="D500" s="180">
        <f>E500+F500+W500</f>
        <v>5</v>
      </c>
      <c r="E500" s="180"/>
      <c r="F500" s="180">
        <f>G500+N500</f>
        <v>5</v>
      </c>
      <c r="G500" s="180">
        <v>5</v>
      </c>
      <c r="H500" s="180">
        <f>SUM(I500:K500)</f>
        <v>0</v>
      </c>
      <c r="I500" s="180"/>
      <c r="J500" s="180"/>
      <c r="K500" s="180"/>
      <c r="L500" s="180"/>
      <c r="M500" s="183"/>
      <c r="N500" s="180">
        <f>SUM(O500:V500)</f>
        <v>0</v>
      </c>
      <c r="O500" s="180"/>
      <c r="P500" s="180"/>
      <c r="Q500" s="180"/>
      <c r="R500" s="180"/>
      <c r="S500" s="180"/>
      <c r="T500" s="180"/>
      <c r="U500" s="180"/>
      <c r="V500" s="180"/>
      <c r="W500" s="180"/>
      <c r="X500" s="189"/>
      <c r="Y500" s="189"/>
      <c r="Z500" s="200">
        <f t="shared" si="293"/>
        <v>0</v>
      </c>
      <c r="AA500" s="198">
        <f t="shared" si="263"/>
        <v>0</v>
      </c>
      <c r="AB500" s="199">
        <f t="shared" si="294"/>
        <v>0</v>
      </c>
      <c r="AC500" s="198">
        <f t="shared" si="295"/>
        <v>0</v>
      </c>
      <c r="AD500" s="198">
        <f t="shared" si="296"/>
        <v>0</v>
      </c>
      <c r="AG500" s="161">
        <f t="shared" si="297"/>
        <v>0</v>
      </c>
      <c r="AH500" s="198">
        <f t="shared" si="264"/>
        <v>0</v>
      </c>
      <c r="AJ500" s="200">
        <f t="shared" si="299"/>
        <v>0</v>
      </c>
    </row>
    <row r="501" ht="18" customHeight="1" spans="1:36">
      <c r="A501" s="103"/>
      <c r="B501" s="118">
        <v>2140402</v>
      </c>
      <c r="C501" s="118" t="s">
        <v>611</v>
      </c>
      <c r="D501" s="180">
        <f>E501+F501+W501</f>
        <v>240</v>
      </c>
      <c r="E501" s="180"/>
      <c r="F501" s="180">
        <f>G501+N501</f>
        <v>240</v>
      </c>
      <c r="G501" s="180">
        <v>240</v>
      </c>
      <c r="H501" s="180">
        <f>SUM(I501:K501)</f>
        <v>11</v>
      </c>
      <c r="I501" s="180">
        <v>11</v>
      </c>
      <c r="J501" s="180"/>
      <c r="K501" s="180"/>
      <c r="L501" s="180"/>
      <c r="M501" s="183"/>
      <c r="N501" s="180">
        <f>SUM(O501:V501)</f>
        <v>0</v>
      </c>
      <c r="O501" s="180"/>
      <c r="P501" s="180"/>
      <c r="Q501" s="180"/>
      <c r="R501" s="180"/>
      <c r="S501" s="180"/>
      <c r="T501" s="180"/>
      <c r="U501" s="180"/>
      <c r="V501" s="180"/>
      <c r="W501" s="180"/>
      <c r="X501" s="189"/>
      <c r="Y501" s="189"/>
      <c r="Z501" s="200">
        <f t="shared" si="293"/>
        <v>0</v>
      </c>
      <c r="AA501" s="198">
        <f t="shared" si="263"/>
        <v>0</v>
      </c>
      <c r="AB501" s="199">
        <f t="shared" si="294"/>
        <v>0</v>
      </c>
      <c r="AC501" s="198">
        <f t="shared" si="295"/>
        <v>0</v>
      </c>
      <c r="AD501" s="198">
        <f t="shared" si="296"/>
        <v>0</v>
      </c>
      <c r="AG501" s="161">
        <f t="shared" si="297"/>
        <v>0</v>
      </c>
      <c r="AH501" s="198">
        <f t="shared" si="264"/>
        <v>0</v>
      </c>
      <c r="AJ501" s="200">
        <f t="shared" si="299"/>
        <v>0</v>
      </c>
    </row>
    <row r="502" ht="18" customHeight="1" spans="1:36">
      <c r="A502" s="103"/>
      <c r="B502" s="118">
        <v>2140403</v>
      </c>
      <c r="C502" s="118" t="s">
        <v>612</v>
      </c>
      <c r="D502" s="180">
        <f>E502+F502+W502</f>
        <v>0</v>
      </c>
      <c r="E502" s="180"/>
      <c r="F502" s="180">
        <f>G502+N502</f>
        <v>0</v>
      </c>
      <c r="G502" s="180">
        <f>H502+L502</f>
        <v>0</v>
      </c>
      <c r="H502" s="180">
        <f>SUM(I502:K502)</f>
        <v>0</v>
      </c>
      <c r="I502" s="180"/>
      <c r="J502" s="180"/>
      <c r="K502" s="180"/>
      <c r="L502" s="180"/>
      <c r="M502" s="183"/>
      <c r="N502" s="180">
        <f>SUM(O502:V502)</f>
        <v>0</v>
      </c>
      <c r="O502" s="180"/>
      <c r="P502" s="180"/>
      <c r="Q502" s="180"/>
      <c r="R502" s="180"/>
      <c r="S502" s="180"/>
      <c r="T502" s="180"/>
      <c r="U502" s="180"/>
      <c r="V502" s="180"/>
      <c r="W502" s="180"/>
      <c r="X502" s="189"/>
      <c r="Y502" s="189"/>
      <c r="Z502" s="200">
        <f t="shared" si="293"/>
        <v>0</v>
      </c>
      <c r="AA502" s="198">
        <f t="shared" si="263"/>
        <v>0</v>
      </c>
      <c r="AB502" s="199">
        <f t="shared" si="294"/>
        <v>0</v>
      </c>
      <c r="AC502" s="198">
        <f t="shared" si="295"/>
        <v>0</v>
      </c>
      <c r="AD502" s="198">
        <f t="shared" si="296"/>
        <v>0</v>
      </c>
      <c r="AG502" s="161">
        <f t="shared" si="297"/>
        <v>0</v>
      </c>
      <c r="AH502" s="198">
        <f t="shared" si="264"/>
        <v>0</v>
      </c>
      <c r="AJ502" s="200">
        <f t="shared" si="299"/>
        <v>0</v>
      </c>
    </row>
    <row r="503" ht="18" customHeight="1" spans="1:36">
      <c r="A503" s="103"/>
      <c r="B503" s="118">
        <v>2140499</v>
      </c>
      <c r="C503" s="118" t="s">
        <v>613</v>
      </c>
      <c r="D503" s="180">
        <f>E503+F503+W503</f>
        <v>0</v>
      </c>
      <c r="E503" s="180"/>
      <c r="F503" s="180">
        <f>G503+N503</f>
        <v>0</v>
      </c>
      <c r="G503" s="180">
        <f>H503+L503</f>
        <v>0</v>
      </c>
      <c r="H503" s="180">
        <f>SUM(I503:K503)</f>
        <v>0</v>
      </c>
      <c r="I503" s="180"/>
      <c r="J503" s="180"/>
      <c r="K503" s="180"/>
      <c r="L503" s="180"/>
      <c r="M503" s="183"/>
      <c r="N503" s="180">
        <f>SUM(O503:V503)</f>
        <v>0</v>
      </c>
      <c r="O503" s="180"/>
      <c r="P503" s="180"/>
      <c r="Q503" s="180"/>
      <c r="R503" s="180"/>
      <c r="S503" s="180"/>
      <c r="T503" s="180"/>
      <c r="U503" s="180"/>
      <c r="V503" s="180"/>
      <c r="W503" s="180"/>
      <c r="X503" s="189"/>
      <c r="Y503" s="189"/>
      <c r="Z503" s="200">
        <f t="shared" si="293"/>
        <v>0</v>
      </c>
      <c r="AA503" s="198">
        <f t="shared" si="263"/>
        <v>0</v>
      </c>
      <c r="AB503" s="199">
        <f t="shared" si="294"/>
        <v>0</v>
      </c>
      <c r="AC503" s="198">
        <f t="shared" si="295"/>
        <v>0</v>
      </c>
      <c r="AD503" s="198">
        <f t="shared" si="296"/>
        <v>0</v>
      </c>
      <c r="AG503" s="161">
        <f t="shared" si="297"/>
        <v>0</v>
      </c>
      <c r="AH503" s="198">
        <f t="shared" si="264"/>
        <v>0</v>
      </c>
      <c r="AJ503" s="200">
        <f t="shared" si="299"/>
        <v>0</v>
      </c>
    </row>
    <row r="504" ht="18" customHeight="1" spans="1:36">
      <c r="A504" s="103">
        <v>1</v>
      </c>
      <c r="B504" s="115">
        <v>2140500</v>
      </c>
      <c r="C504" s="115" t="s">
        <v>614</v>
      </c>
      <c r="D504" s="180">
        <f t="shared" ref="D504:V504" si="301">D505</f>
        <v>0</v>
      </c>
      <c r="E504" s="180">
        <f t="shared" si="301"/>
        <v>0</v>
      </c>
      <c r="F504" s="180">
        <f t="shared" si="301"/>
        <v>0</v>
      </c>
      <c r="G504" s="180">
        <f t="shared" si="301"/>
        <v>0</v>
      </c>
      <c r="H504" s="180">
        <f t="shared" si="301"/>
        <v>0</v>
      </c>
      <c r="I504" s="180">
        <f t="shared" si="301"/>
        <v>0</v>
      </c>
      <c r="J504" s="180">
        <f t="shared" si="301"/>
        <v>0</v>
      </c>
      <c r="K504" s="180">
        <f t="shared" si="301"/>
        <v>0</v>
      </c>
      <c r="L504" s="180">
        <f t="shared" si="301"/>
        <v>0</v>
      </c>
      <c r="M504" s="180">
        <f t="shared" si="301"/>
        <v>0</v>
      </c>
      <c r="N504" s="180">
        <f t="shared" si="301"/>
        <v>0</v>
      </c>
      <c r="O504" s="180">
        <f t="shared" si="301"/>
        <v>0</v>
      </c>
      <c r="P504" s="180">
        <f t="shared" si="301"/>
        <v>0</v>
      </c>
      <c r="Q504" s="180">
        <f t="shared" si="301"/>
        <v>0</v>
      </c>
      <c r="R504" s="180">
        <f t="shared" si="301"/>
        <v>0</v>
      </c>
      <c r="S504" s="180">
        <f t="shared" si="301"/>
        <v>0</v>
      </c>
      <c r="T504" s="180">
        <f t="shared" si="301"/>
        <v>0</v>
      </c>
      <c r="U504" s="180">
        <f t="shared" si="301"/>
        <v>0</v>
      </c>
      <c r="V504" s="180">
        <f t="shared" si="301"/>
        <v>0</v>
      </c>
      <c r="W504" s="180"/>
      <c r="X504" s="189"/>
      <c r="Y504" s="189"/>
      <c r="Z504" s="200">
        <f t="shared" si="293"/>
        <v>0</v>
      </c>
      <c r="AA504" s="198">
        <f t="shared" si="263"/>
        <v>0</v>
      </c>
      <c r="AB504" s="199">
        <f t="shared" si="294"/>
        <v>0</v>
      </c>
      <c r="AC504" s="198">
        <f t="shared" si="295"/>
        <v>0</v>
      </c>
      <c r="AD504" s="198">
        <f t="shared" si="296"/>
        <v>0</v>
      </c>
      <c r="AG504" s="161">
        <f t="shared" si="297"/>
        <v>0</v>
      </c>
      <c r="AH504" s="198">
        <f t="shared" si="264"/>
        <v>0</v>
      </c>
      <c r="AJ504" s="200">
        <f t="shared" si="299"/>
        <v>0</v>
      </c>
    </row>
    <row r="505" ht="18" customHeight="1" spans="1:36">
      <c r="A505" s="103"/>
      <c r="B505" s="118">
        <v>2140505</v>
      </c>
      <c r="C505" s="118" t="s">
        <v>615</v>
      </c>
      <c r="D505" s="180">
        <f>E505+F505+W505</f>
        <v>0</v>
      </c>
      <c r="E505" s="180"/>
      <c r="F505" s="180">
        <f>G505+N505</f>
        <v>0</v>
      </c>
      <c r="G505" s="180">
        <f>H505+L505</f>
        <v>0</v>
      </c>
      <c r="H505" s="180">
        <f>SUM(I505:K505)</f>
        <v>0</v>
      </c>
      <c r="I505" s="180"/>
      <c r="J505" s="180"/>
      <c r="K505" s="180"/>
      <c r="L505" s="180"/>
      <c r="M505" s="183"/>
      <c r="N505" s="180">
        <f>SUM(O505:V505)</f>
        <v>0</v>
      </c>
      <c r="O505" s="180"/>
      <c r="P505" s="180"/>
      <c r="Q505" s="180"/>
      <c r="R505" s="180"/>
      <c r="S505" s="180"/>
      <c r="T505" s="180"/>
      <c r="U505" s="180"/>
      <c r="V505" s="180"/>
      <c r="W505" s="180"/>
      <c r="X505" s="189"/>
      <c r="Y505" s="189"/>
      <c r="Z505" s="200">
        <f t="shared" si="293"/>
        <v>0</v>
      </c>
      <c r="AA505" s="198">
        <f t="shared" si="263"/>
        <v>0</v>
      </c>
      <c r="AB505" s="199">
        <f t="shared" si="294"/>
        <v>0</v>
      </c>
      <c r="AC505" s="198">
        <f t="shared" si="295"/>
        <v>0</v>
      </c>
      <c r="AD505" s="198">
        <f t="shared" si="296"/>
        <v>0</v>
      </c>
      <c r="AG505" s="161">
        <f t="shared" si="297"/>
        <v>0</v>
      </c>
      <c r="AH505" s="198">
        <f t="shared" si="264"/>
        <v>0</v>
      </c>
      <c r="AJ505" s="200">
        <f t="shared" si="299"/>
        <v>0</v>
      </c>
    </row>
    <row r="506" ht="18" customHeight="1" spans="1:36">
      <c r="A506" s="103">
        <v>1</v>
      </c>
      <c r="B506" s="115">
        <v>2140600</v>
      </c>
      <c r="C506" s="115" t="s">
        <v>123</v>
      </c>
      <c r="D506" s="180">
        <f t="shared" ref="D506:V506" si="302">SUM(D507)</f>
        <v>0</v>
      </c>
      <c r="E506" s="180">
        <f t="shared" si="302"/>
        <v>0</v>
      </c>
      <c r="F506" s="180">
        <f t="shared" si="302"/>
        <v>0</v>
      </c>
      <c r="G506" s="180">
        <f t="shared" si="302"/>
        <v>0</v>
      </c>
      <c r="H506" s="180">
        <f t="shared" si="302"/>
        <v>0</v>
      </c>
      <c r="I506" s="180">
        <f t="shared" si="302"/>
        <v>0</v>
      </c>
      <c r="J506" s="180">
        <f t="shared" si="302"/>
        <v>0</v>
      </c>
      <c r="K506" s="180">
        <f t="shared" si="302"/>
        <v>0</v>
      </c>
      <c r="L506" s="180">
        <f t="shared" si="302"/>
        <v>0</v>
      </c>
      <c r="M506" s="180">
        <f t="shared" si="302"/>
        <v>0</v>
      </c>
      <c r="N506" s="180">
        <f t="shared" si="302"/>
        <v>0</v>
      </c>
      <c r="O506" s="180">
        <f t="shared" si="302"/>
        <v>0</v>
      </c>
      <c r="P506" s="180">
        <f t="shared" si="302"/>
        <v>0</v>
      </c>
      <c r="Q506" s="180">
        <f t="shared" si="302"/>
        <v>0</v>
      </c>
      <c r="R506" s="180">
        <f t="shared" si="302"/>
        <v>0</v>
      </c>
      <c r="S506" s="180">
        <f t="shared" si="302"/>
        <v>0</v>
      </c>
      <c r="T506" s="180">
        <f t="shared" si="302"/>
        <v>0</v>
      </c>
      <c r="U506" s="180">
        <f t="shared" si="302"/>
        <v>0</v>
      </c>
      <c r="V506" s="180">
        <f t="shared" si="302"/>
        <v>0</v>
      </c>
      <c r="W506" s="180"/>
      <c r="X506" s="189"/>
      <c r="Y506" s="189"/>
      <c r="Z506" s="200">
        <f t="shared" si="293"/>
        <v>0</v>
      </c>
      <c r="AA506" s="198">
        <f t="shared" si="263"/>
        <v>0</v>
      </c>
      <c r="AB506" s="199">
        <f t="shared" si="294"/>
        <v>0</v>
      </c>
      <c r="AC506" s="198">
        <f t="shared" si="295"/>
        <v>0</v>
      </c>
      <c r="AD506" s="198">
        <f t="shared" si="296"/>
        <v>0</v>
      </c>
      <c r="AG506" s="161">
        <f t="shared" si="297"/>
        <v>0</v>
      </c>
      <c r="AH506" s="198">
        <f t="shared" si="264"/>
        <v>0</v>
      </c>
      <c r="AJ506" s="200">
        <f t="shared" si="299"/>
        <v>0</v>
      </c>
    </row>
    <row r="507" ht="18" customHeight="1" spans="1:36">
      <c r="A507" s="103"/>
      <c r="B507" s="118">
        <v>2140602</v>
      </c>
      <c r="C507" s="118" t="s">
        <v>616</v>
      </c>
      <c r="D507" s="180">
        <f>E507+F507+W507</f>
        <v>0</v>
      </c>
      <c r="E507" s="180"/>
      <c r="F507" s="180">
        <f>G507+N507</f>
        <v>0</v>
      </c>
      <c r="G507" s="180">
        <f>H507+L507</f>
        <v>0</v>
      </c>
      <c r="H507" s="180">
        <f>SUM(I507:K507)</f>
        <v>0</v>
      </c>
      <c r="I507" s="180"/>
      <c r="J507" s="180"/>
      <c r="K507" s="180"/>
      <c r="L507" s="180"/>
      <c r="M507" s="183"/>
      <c r="N507" s="180">
        <f>SUM(O507:V507)</f>
        <v>0</v>
      </c>
      <c r="O507" s="180"/>
      <c r="P507" s="180"/>
      <c r="Q507" s="180"/>
      <c r="R507" s="180"/>
      <c r="S507" s="180"/>
      <c r="T507" s="180"/>
      <c r="U507" s="180"/>
      <c r="V507" s="180"/>
      <c r="W507" s="180"/>
      <c r="X507" s="189"/>
      <c r="Y507" s="189"/>
      <c r="Z507" s="200">
        <f t="shared" si="293"/>
        <v>0</v>
      </c>
      <c r="AA507" s="198">
        <f t="shared" si="263"/>
        <v>0</v>
      </c>
      <c r="AB507" s="199">
        <f t="shared" si="294"/>
        <v>0</v>
      </c>
      <c r="AC507" s="198">
        <f t="shared" si="295"/>
        <v>0</v>
      </c>
      <c r="AD507" s="198">
        <f t="shared" si="296"/>
        <v>0</v>
      </c>
      <c r="AG507" s="161">
        <f t="shared" si="297"/>
        <v>0</v>
      </c>
      <c r="AH507" s="198">
        <f t="shared" si="264"/>
        <v>0</v>
      </c>
      <c r="AJ507" s="200">
        <f t="shared" si="299"/>
        <v>0</v>
      </c>
    </row>
    <row r="508" ht="18" customHeight="1" spans="1:36">
      <c r="A508" s="103">
        <v>1</v>
      </c>
      <c r="B508" s="115">
        <v>2149900</v>
      </c>
      <c r="C508" s="115" t="s">
        <v>617</v>
      </c>
      <c r="D508" s="180">
        <f t="shared" ref="D508:V508" si="303">D509</f>
        <v>0</v>
      </c>
      <c r="E508" s="180">
        <f t="shared" si="303"/>
        <v>0</v>
      </c>
      <c r="F508" s="180">
        <f t="shared" si="303"/>
        <v>0</v>
      </c>
      <c r="G508" s="180">
        <f t="shared" si="303"/>
        <v>0</v>
      </c>
      <c r="H508" s="180">
        <f t="shared" si="303"/>
        <v>0</v>
      </c>
      <c r="I508" s="180">
        <f t="shared" si="303"/>
        <v>0</v>
      </c>
      <c r="J508" s="180">
        <f t="shared" si="303"/>
        <v>0</v>
      </c>
      <c r="K508" s="180">
        <f t="shared" si="303"/>
        <v>0</v>
      </c>
      <c r="L508" s="180">
        <f t="shared" si="303"/>
        <v>0</v>
      </c>
      <c r="M508" s="180">
        <f t="shared" si="303"/>
        <v>0</v>
      </c>
      <c r="N508" s="180">
        <f t="shared" si="303"/>
        <v>0</v>
      </c>
      <c r="O508" s="180">
        <f t="shared" si="303"/>
        <v>0</v>
      </c>
      <c r="P508" s="180">
        <f t="shared" si="303"/>
        <v>0</v>
      </c>
      <c r="Q508" s="180">
        <f t="shared" si="303"/>
        <v>0</v>
      </c>
      <c r="R508" s="180">
        <f t="shared" si="303"/>
        <v>0</v>
      </c>
      <c r="S508" s="180">
        <f t="shared" si="303"/>
        <v>0</v>
      </c>
      <c r="T508" s="180">
        <f t="shared" si="303"/>
        <v>0</v>
      </c>
      <c r="U508" s="180">
        <f t="shared" si="303"/>
        <v>0</v>
      </c>
      <c r="V508" s="180">
        <f t="shared" si="303"/>
        <v>0</v>
      </c>
      <c r="W508" s="180"/>
      <c r="X508" s="189"/>
      <c r="Y508" s="189"/>
      <c r="Z508" s="200">
        <f t="shared" si="293"/>
        <v>0</v>
      </c>
      <c r="AA508" s="198">
        <f t="shared" si="263"/>
        <v>0</v>
      </c>
      <c r="AB508" s="199">
        <f t="shared" si="294"/>
        <v>0</v>
      </c>
      <c r="AC508" s="198">
        <f t="shared" si="295"/>
        <v>0</v>
      </c>
      <c r="AD508" s="198">
        <f t="shared" si="296"/>
        <v>0</v>
      </c>
      <c r="AG508" s="161">
        <f t="shared" si="297"/>
        <v>0</v>
      </c>
      <c r="AH508" s="198">
        <f t="shared" si="264"/>
        <v>0</v>
      </c>
      <c r="AJ508" s="200">
        <f t="shared" si="299"/>
        <v>0</v>
      </c>
    </row>
    <row r="509" ht="18" customHeight="1" spans="1:36">
      <c r="A509" s="103"/>
      <c r="B509" s="118">
        <v>2149999</v>
      </c>
      <c r="C509" s="118" t="s">
        <v>618</v>
      </c>
      <c r="D509" s="180">
        <f>E509+F509+W509</f>
        <v>0</v>
      </c>
      <c r="E509" s="180"/>
      <c r="F509" s="180">
        <f>G509+N509</f>
        <v>0</v>
      </c>
      <c r="G509" s="180">
        <f>H509+L509</f>
        <v>0</v>
      </c>
      <c r="H509" s="180">
        <f>SUM(I509:K509)</f>
        <v>0</v>
      </c>
      <c r="I509" s="180"/>
      <c r="J509" s="180"/>
      <c r="K509" s="180"/>
      <c r="L509" s="180"/>
      <c r="M509" s="183"/>
      <c r="N509" s="180">
        <f>SUM(O509:V509)</f>
        <v>0</v>
      </c>
      <c r="O509" s="180"/>
      <c r="P509" s="180"/>
      <c r="Q509" s="180"/>
      <c r="R509" s="180"/>
      <c r="S509" s="180"/>
      <c r="T509" s="180"/>
      <c r="U509" s="180"/>
      <c r="V509" s="180"/>
      <c r="W509" s="180"/>
      <c r="X509" s="189"/>
      <c r="Y509" s="189"/>
      <c r="Z509" s="200">
        <f t="shared" si="293"/>
        <v>0</v>
      </c>
      <c r="AA509" s="198">
        <f t="shared" si="263"/>
        <v>0</v>
      </c>
      <c r="AB509" s="199">
        <f t="shared" si="294"/>
        <v>0</v>
      </c>
      <c r="AC509" s="198">
        <f t="shared" si="295"/>
        <v>0</v>
      </c>
      <c r="AD509" s="198">
        <f t="shared" si="296"/>
        <v>0</v>
      </c>
      <c r="AG509" s="161">
        <f t="shared" si="297"/>
        <v>0</v>
      </c>
      <c r="AH509" s="198">
        <f t="shared" si="264"/>
        <v>0</v>
      </c>
      <c r="AJ509" s="200">
        <f t="shared" si="299"/>
        <v>0</v>
      </c>
    </row>
    <row r="510" ht="18" customHeight="1" spans="1:36">
      <c r="A510" s="103">
        <v>1</v>
      </c>
      <c r="B510" s="115">
        <v>2150000</v>
      </c>
      <c r="C510" s="115" t="s">
        <v>619</v>
      </c>
      <c r="D510" s="180">
        <f t="shared" ref="D510:V510" si="304">D511+D514+D519+D523+D528</f>
        <v>28449.2</v>
      </c>
      <c r="E510" s="180">
        <f t="shared" si="304"/>
        <v>659.2</v>
      </c>
      <c r="F510" s="180">
        <f t="shared" si="304"/>
        <v>27790</v>
      </c>
      <c r="G510" s="180">
        <f t="shared" si="304"/>
        <v>88</v>
      </c>
      <c r="H510" s="180">
        <f t="shared" si="304"/>
        <v>0</v>
      </c>
      <c r="I510" s="180">
        <f t="shared" si="304"/>
        <v>0</v>
      </c>
      <c r="J510" s="180">
        <f t="shared" si="304"/>
        <v>0</v>
      </c>
      <c r="K510" s="180">
        <f t="shared" si="304"/>
        <v>0</v>
      </c>
      <c r="L510" s="180">
        <f t="shared" si="304"/>
        <v>0</v>
      </c>
      <c r="M510" s="180">
        <f t="shared" si="304"/>
        <v>0</v>
      </c>
      <c r="N510" s="180">
        <f t="shared" si="304"/>
        <v>27702</v>
      </c>
      <c r="O510" s="180">
        <f t="shared" si="304"/>
        <v>84</v>
      </c>
      <c r="P510" s="180">
        <f t="shared" si="304"/>
        <v>5589</v>
      </c>
      <c r="Q510" s="180">
        <f t="shared" si="304"/>
        <v>0</v>
      </c>
      <c r="R510" s="180">
        <f t="shared" si="304"/>
        <v>80</v>
      </c>
      <c r="S510" s="180">
        <f t="shared" si="304"/>
        <v>0</v>
      </c>
      <c r="T510" s="180">
        <f t="shared" si="304"/>
        <v>0</v>
      </c>
      <c r="U510" s="180">
        <f t="shared" si="304"/>
        <v>0</v>
      </c>
      <c r="V510" s="180">
        <f t="shared" si="304"/>
        <v>0</v>
      </c>
      <c r="W510" s="180"/>
      <c r="X510" s="189"/>
      <c r="Y510" s="189"/>
      <c r="Z510" s="200">
        <f t="shared" si="293"/>
        <v>28361.2</v>
      </c>
      <c r="AA510" s="198">
        <f>Z510/223755.7</f>
        <v>0.1268</v>
      </c>
      <c r="AB510" s="199">
        <f t="shared" si="294"/>
        <v>18550</v>
      </c>
      <c r="AC510" s="198">
        <f t="shared" si="295"/>
        <v>1.8906</v>
      </c>
      <c r="AD510" s="198">
        <f t="shared" si="296"/>
        <v>0.0758</v>
      </c>
      <c r="AE510" s="170">
        <v>390.4</v>
      </c>
      <c r="AF510" s="170">
        <v>9421.1</v>
      </c>
      <c r="AG510" s="161">
        <f t="shared" si="297"/>
        <v>9811.5</v>
      </c>
      <c r="AH510" s="198">
        <f>AG510/192555</f>
        <v>0.051</v>
      </c>
      <c r="AJ510" s="200">
        <f t="shared" si="299"/>
        <v>0</v>
      </c>
    </row>
    <row r="511" ht="18" customHeight="1" spans="1:36">
      <c r="A511" s="103">
        <v>1</v>
      </c>
      <c r="B511" s="115">
        <v>2150200</v>
      </c>
      <c r="C511" s="115" t="s">
        <v>620</v>
      </c>
      <c r="D511" s="180">
        <f t="shared" ref="D511:V511" si="305">SUM(D512:D513)</f>
        <v>0</v>
      </c>
      <c r="E511" s="180">
        <f t="shared" si="305"/>
        <v>0</v>
      </c>
      <c r="F511" s="180">
        <f t="shared" si="305"/>
        <v>0</v>
      </c>
      <c r="G511" s="180">
        <f t="shared" si="305"/>
        <v>0</v>
      </c>
      <c r="H511" s="180">
        <f t="shared" si="305"/>
        <v>0</v>
      </c>
      <c r="I511" s="180">
        <f t="shared" si="305"/>
        <v>0</v>
      </c>
      <c r="J511" s="180">
        <f t="shared" si="305"/>
        <v>0</v>
      </c>
      <c r="K511" s="180">
        <f t="shared" si="305"/>
        <v>0</v>
      </c>
      <c r="L511" s="180">
        <f t="shared" si="305"/>
        <v>0</v>
      </c>
      <c r="M511" s="180">
        <f t="shared" si="305"/>
        <v>0</v>
      </c>
      <c r="N511" s="180">
        <f t="shared" si="305"/>
        <v>0</v>
      </c>
      <c r="O511" s="180">
        <f t="shared" si="305"/>
        <v>0</v>
      </c>
      <c r="P511" s="180">
        <f t="shared" si="305"/>
        <v>0</v>
      </c>
      <c r="Q511" s="180">
        <f t="shared" si="305"/>
        <v>0</v>
      </c>
      <c r="R511" s="180">
        <f t="shared" si="305"/>
        <v>0</v>
      </c>
      <c r="S511" s="180">
        <f t="shared" si="305"/>
        <v>0</v>
      </c>
      <c r="T511" s="180">
        <f t="shared" si="305"/>
        <v>0</v>
      </c>
      <c r="U511" s="180">
        <f t="shared" si="305"/>
        <v>0</v>
      </c>
      <c r="V511" s="180">
        <f t="shared" si="305"/>
        <v>0</v>
      </c>
      <c r="W511" s="180"/>
      <c r="X511" s="189"/>
      <c r="Y511" s="189"/>
      <c r="Z511" s="200">
        <f t="shared" si="293"/>
        <v>0</v>
      </c>
      <c r="AA511" s="198">
        <f t="shared" si="263"/>
        <v>0</v>
      </c>
      <c r="AB511" s="199">
        <f t="shared" si="294"/>
        <v>0</v>
      </c>
      <c r="AC511" s="198">
        <f t="shared" si="295"/>
        <v>0</v>
      </c>
      <c r="AD511" s="198">
        <f t="shared" si="296"/>
        <v>0</v>
      </c>
      <c r="AG511" s="161">
        <f t="shared" si="297"/>
        <v>0</v>
      </c>
      <c r="AH511" s="198">
        <f t="shared" si="264"/>
        <v>0</v>
      </c>
      <c r="AJ511" s="200">
        <f t="shared" si="299"/>
        <v>0</v>
      </c>
    </row>
    <row r="512" ht="18" customHeight="1" spans="1:36">
      <c r="A512" s="103"/>
      <c r="B512" s="118">
        <v>2150207</v>
      </c>
      <c r="C512" s="155" t="s">
        <v>621</v>
      </c>
      <c r="D512" s="180">
        <f>E512+F512+W512</f>
        <v>0</v>
      </c>
      <c r="E512" s="180"/>
      <c r="F512" s="180">
        <f>G512+N512</f>
        <v>0</v>
      </c>
      <c r="G512" s="180">
        <f>H512+L512</f>
        <v>0</v>
      </c>
      <c r="H512" s="180">
        <f>SUM(I512:K512)</f>
        <v>0</v>
      </c>
      <c r="I512" s="180"/>
      <c r="J512" s="180"/>
      <c r="K512" s="180"/>
      <c r="L512" s="180"/>
      <c r="M512" s="183"/>
      <c r="N512" s="180">
        <f>SUM(O512:V512)</f>
        <v>0</v>
      </c>
      <c r="O512" s="180"/>
      <c r="P512" s="180"/>
      <c r="Q512" s="180"/>
      <c r="R512" s="180"/>
      <c r="S512" s="180"/>
      <c r="T512" s="180"/>
      <c r="U512" s="180"/>
      <c r="V512" s="180"/>
      <c r="W512" s="180"/>
      <c r="X512" s="189"/>
      <c r="Y512" s="189"/>
      <c r="Z512" s="200">
        <f t="shared" si="293"/>
        <v>0</v>
      </c>
      <c r="AA512" s="198">
        <f t="shared" si="263"/>
        <v>0</v>
      </c>
      <c r="AB512" s="199">
        <f t="shared" si="294"/>
        <v>0</v>
      </c>
      <c r="AC512" s="198">
        <f t="shared" si="295"/>
        <v>0</v>
      </c>
      <c r="AD512" s="198">
        <f t="shared" si="296"/>
        <v>0</v>
      </c>
      <c r="AG512" s="161">
        <f t="shared" si="297"/>
        <v>0</v>
      </c>
      <c r="AH512" s="198">
        <f t="shared" si="264"/>
        <v>0</v>
      </c>
      <c r="AJ512" s="200">
        <f t="shared" si="299"/>
        <v>0</v>
      </c>
    </row>
    <row r="513" ht="18" customHeight="1" spans="1:36">
      <c r="A513" s="103"/>
      <c r="B513" s="118">
        <v>2150299</v>
      </c>
      <c r="C513" s="118" t="s">
        <v>622</v>
      </c>
      <c r="D513" s="180">
        <f>E513+F513+W513</f>
        <v>0</v>
      </c>
      <c r="E513" s="180"/>
      <c r="F513" s="180">
        <f>G513+N513</f>
        <v>0</v>
      </c>
      <c r="G513" s="180">
        <f>H513+L513</f>
        <v>0</v>
      </c>
      <c r="H513" s="180">
        <f>SUM(I513:K513)</f>
        <v>0</v>
      </c>
      <c r="I513" s="180"/>
      <c r="J513" s="180"/>
      <c r="K513" s="180"/>
      <c r="L513" s="180"/>
      <c r="M513" s="183"/>
      <c r="N513" s="180">
        <f>SUM(O513:V513)</f>
        <v>0</v>
      </c>
      <c r="O513" s="180"/>
      <c r="P513" s="180"/>
      <c r="Q513" s="180"/>
      <c r="R513" s="180"/>
      <c r="S513" s="180"/>
      <c r="T513" s="180"/>
      <c r="U513" s="180"/>
      <c r="V513" s="180"/>
      <c r="W513" s="180"/>
      <c r="X513" s="189"/>
      <c r="Y513" s="189"/>
      <c r="Z513" s="200">
        <f t="shared" si="293"/>
        <v>0</v>
      </c>
      <c r="AA513" s="198">
        <f t="shared" ref="AA513:AA580" si="306">Z513/192555</f>
        <v>0</v>
      </c>
      <c r="AB513" s="199">
        <f t="shared" si="294"/>
        <v>0</v>
      </c>
      <c r="AC513" s="198">
        <f t="shared" si="295"/>
        <v>0</v>
      </c>
      <c r="AD513" s="198">
        <f t="shared" si="296"/>
        <v>0</v>
      </c>
      <c r="AG513" s="161">
        <f t="shared" si="297"/>
        <v>0</v>
      </c>
      <c r="AH513" s="198">
        <f t="shared" ref="AH513:AH583" si="307">AG513/129186</f>
        <v>0</v>
      </c>
      <c r="AJ513" s="200">
        <f t="shared" si="299"/>
        <v>0</v>
      </c>
    </row>
    <row r="514" ht="18" customHeight="1" spans="1:36">
      <c r="A514" s="103">
        <v>1</v>
      </c>
      <c r="B514" s="115">
        <v>2150500</v>
      </c>
      <c r="C514" s="115" t="s">
        <v>623</v>
      </c>
      <c r="D514" s="180">
        <f t="shared" ref="D514:V514" si="308">SUM(D515:D518)</f>
        <v>510.7</v>
      </c>
      <c r="E514" s="180">
        <f t="shared" si="308"/>
        <v>445.7</v>
      </c>
      <c r="F514" s="180">
        <f t="shared" si="308"/>
        <v>65</v>
      </c>
      <c r="G514" s="180">
        <f t="shared" si="308"/>
        <v>0</v>
      </c>
      <c r="H514" s="180">
        <f t="shared" si="308"/>
        <v>0</v>
      </c>
      <c r="I514" s="180">
        <f t="shared" si="308"/>
        <v>0</v>
      </c>
      <c r="J514" s="180">
        <f t="shared" si="308"/>
        <v>0</v>
      </c>
      <c r="K514" s="180">
        <f t="shared" si="308"/>
        <v>0</v>
      </c>
      <c r="L514" s="180">
        <f t="shared" si="308"/>
        <v>0</v>
      </c>
      <c r="M514" s="180">
        <f t="shared" si="308"/>
        <v>0</v>
      </c>
      <c r="N514" s="180">
        <f t="shared" si="308"/>
        <v>65</v>
      </c>
      <c r="O514" s="180">
        <f t="shared" si="308"/>
        <v>30</v>
      </c>
      <c r="P514" s="180">
        <f t="shared" si="308"/>
        <v>0</v>
      </c>
      <c r="Q514" s="180">
        <f t="shared" si="308"/>
        <v>0</v>
      </c>
      <c r="R514" s="180">
        <f t="shared" si="308"/>
        <v>0</v>
      </c>
      <c r="S514" s="180">
        <f t="shared" si="308"/>
        <v>0</v>
      </c>
      <c r="T514" s="180">
        <f t="shared" si="308"/>
        <v>0</v>
      </c>
      <c r="U514" s="180">
        <f t="shared" si="308"/>
        <v>0</v>
      </c>
      <c r="V514" s="180">
        <f t="shared" si="308"/>
        <v>0</v>
      </c>
      <c r="W514" s="180"/>
      <c r="X514" s="189"/>
      <c r="Y514" s="189"/>
      <c r="Z514" s="200">
        <f t="shared" si="293"/>
        <v>0</v>
      </c>
      <c r="AA514" s="198">
        <f t="shared" si="306"/>
        <v>0</v>
      </c>
      <c r="AB514" s="199">
        <f t="shared" si="294"/>
        <v>0</v>
      </c>
      <c r="AC514" s="198">
        <f t="shared" si="295"/>
        <v>0</v>
      </c>
      <c r="AD514" s="198">
        <f t="shared" si="296"/>
        <v>0</v>
      </c>
      <c r="AG514" s="161">
        <f t="shared" si="297"/>
        <v>0</v>
      </c>
      <c r="AH514" s="198">
        <f t="shared" si="307"/>
        <v>0</v>
      </c>
      <c r="AJ514" s="200">
        <f t="shared" si="299"/>
        <v>0</v>
      </c>
    </row>
    <row r="515" ht="18" customHeight="1" spans="1:36">
      <c r="A515" s="103"/>
      <c r="B515" s="118">
        <v>2150501</v>
      </c>
      <c r="C515" s="118" t="s">
        <v>176</v>
      </c>
      <c r="D515" s="180">
        <f>E515+F515+W515</f>
        <v>445.7</v>
      </c>
      <c r="E515" s="180">
        <v>445.7</v>
      </c>
      <c r="F515" s="180">
        <f>G515+N515</f>
        <v>0</v>
      </c>
      <c r="G515" s="180">
        <f>H515+L515</f>
        <v>0</v>
      </c>
      <c r="H515" s="180">
        <f>SUM(I515:K515)</f>
        <v>0</v>
      </c>
      <c r="I515" s="180"/>
      <c r="J515" s="180"/>
      <c r="K515" s="180"/>
      <c r="L515" s="180"/>
      <c r="M515" s="183"/>
      <c r="N515" s="180"/>
      <c r="O515" s="180">
        <v>30</v>
      </c>
      <c r="P515" s="180"/>
      <c r="Q515" s="180"/>
      <c r="R515" s="180"/>
      <c r="S515" s="180"/>
      <c r="T515" s="180"/>
      <c r="U515" s="180"/>
      <c r="V515" s="180"/>
      <c r="W515" s="180"/>
      <c r="X515" s="189"/>
      <c r="Y515" s="189"/>
      <c r="Z515" s="200">
        <f t="shared" si="293"/>
        <v>0</v>
      </c>
      <c r="AA515" s="198">
        <f t="shared" si="306"/>
        <v>0</v>
      </c>
      <c r="AB515" s="199">
        <f t="shared" si="294"/>
        <v>0</v>
      </c>
      <c r="AC515" s="198">
        <f t="shared" si="295"/>
        <v>0</v>
      </c>
      <c r="AD515" s="198">
        <f t="shared" si="296"/>
        <v>0</v>
      </c>
      <c r="AG515" s="161">
        <f t="shared" si="297"/>
        <v>0</v>
      </c>
      <c r="AH515" s="198">
        <f t="shared" si="307"/>
        <v>0</v>
      </c>
      <c r="AJ515" s="200">
        <f t="shared" si="299"/>
        <v>0</v>
      </c>
    </row>
    <row r="516" ht="18" customHeight="1" spans="1:36">
      <c r="A516" s="103"/>
      <c r="B516" s="118">
        <v>2150502</v>
      </c>
      <c r="C516" s="118" t="s">
        <v>178</v>
      </c>
      <c r="D516" s="180">
        <f>E516+F516+W516</f>
        <v>65</v>
      </c>
      <c r="E516" s="180"/>
      <c r="F516" s="180">
        <f>G516+N516</f>
        <v>65</v>
      </c>
      <c r="G516" s="180">
        <f>H516+L516</f>
        <v>0</v>
      </c>
      <c r="H516" s="180">
        <f>SUM(I516:K516)</f>
        <v>0</v>
      </c>
      <c r="I516" s="180"/>
      <c r="J516" s="180"/>
      <c r="K516" s="180"/>
      <c r="L516" s="180"/>
      <c r="M516" s="183"/>
      <c r="N516" s="180">
        <v>65</v>
      </c>
      <c r="O516" s="180"/>
      <c r="P516" s="180"/>
      <c r="Q516" s="180"/>
      <c r="R516" s="180"/>
      <c r="S516" s="180"/>
      <c r="T516" s="180"/>
      <c r="U516" s="180"/>
      <c r="V516" s="180"/>
      <c r="W516" s="180"/>
      <c r="X516" s="189"/>
      <c r="Y516" s="189"/>
      <c r="Z516" s="200">
        <f t="shared" si="293"/>
        <v>0</v>
      </c>
      <c r="AA516" s="198">
        <f t="shared" si="306"/>
        <v>0</v>
      </c>
      <c r="AB516" s="199">
        <f t="shared" si="294"/>
        <v>0</v>
      </c>
      <c r="AC516" s="198">
        <f t="shared" si="295"/>
        <v>0</v>
      </c>
      <c r="AD516" s="198">
        <f t="shared" si="296"/>
        <v>0</v>
      </c>
      <c r="AG516" s="161">
        <f t="shared" si="297"/>
        <v>0</v>
      </c>
      <c r="AH516" s="198">
        <f t="shared" si="307"/>
        <v>0</v>
      </c>
      <c r="AJ516" s="200">
        <f t="shared" si="299"/>
        <v>0</v>
      </c>
    </row>
    <row r="517" ht="18" customHeight="1" spans="1:36">
      <c r="A517" s="103"/>
      <c r="B517" s="118">
        <v>2150510</v>
      </c>
      <c r="C517" s="118" t="s">
        <v>624</v>
      </c>
      <c r="D517" s="180">
        <f>E517+F517+W517</f>
        <v>0</v>
      </c>
      <c r="E517" s="180"/>
      <c r="F517" s="180">
        <f>G517+N517</f>
        <v>0</v>
      </c>
      <c r="G517" s="180">
        <f>H517+L517</f>
        <v>0</v>
      </c>
      <c r="H517" s="180">
        <f>SUM(I517:K517)</f>
        <v>0</v>
      </c>
      <c r="I517" s="180"/>
      <c r="J517" s="180"/>
      <c r="K517" s="180"/>
      <c r="L517" s="180"/>
      <c r="M517" s="183"/>
      <c r="N517" s="180">
        <f>SUM(O517:V517)</f>
        <v>0</v>
      </c>
      <c r="O517" s="180"/>
      <c r="P517" s="180"/>
      <c r="Q517" s="180"/>
      <c r="R517" s="180"/>
      <c r="S517" s="180"/>
      <c r="T517" s="180"/>
      <c r="U517" s="180"/>
      <c r="V517" s="180"/>
      <c r="W517" s="180"/>
      <c r="X517" s="189"/>
      <c r="Y517" s="189"/>
      <c r="Z517" s="200">
        <f t="shared" si="293"/>
        <v>0</v>
      </c>
      <c r="AA517" s="198">
        <f t="shared" si="306"/>
        <v>0</v>
      </c>
      <c r="AB517" s="199">
        <f t="shared" si="294"/>
        <v>0</v>
      </c>
      <c r="AC517" s="198">
        <f t="shared" si="295"/>
        <v>0</v>
      </c>
      <c r="AD517" s="198">
        <f t="shared" si="296"/>
        <v>0</v>
      </c>
      <c r="AG517" s="161">
        <f t="shared" si="297"/>
        <v>0</v>
      </c>
      <c r="AH517" s="198">
        <f t="shared" si="307"/>
        <v>0</v>
      </c>
      <c r="AJ517" s="200">
        <f t="shared" si="299"/>
        <v>0</v>
      </c>
    </row>
    <row r="518" ht="18" customHeight="1" spans="1:36">
      <c r="A518" s="103"/>
      <c r="B518" s="118">
        <v>2150599</v>
      </c>
      <c r="C518" s="118" t="s">
        <v>625</v>
      </c>
      <c r="D518" s="180">
        <f>E518+F518+W518</f>
        <v>0</v>
      </c>
      <c r="E518" s="180"/>
      <c r="F518" s="180">
        <f>G518+N518</f>
        <v>0</v>
      </c>
      <c r="G518" s="180">
        <f>H518+L518</f>
        <v>0</v>
      </c>
      <c r="H518" s="180">
        <f>SUM(I518:K518)</f>
        <v>0</v>
      </c>
      <c r="I518" s="180"/>
      <c r="J518" s="180"/>
      <c r="K518" s="180"/>
      <c r="L518" s="180"/>
      <c r="M518" s="183"/>
      <c r="N518" s="180">
        <f>SUM(O518:V518)</f>
        <v>0</v>
      </c>
      <c r="O518" s="180"/>
      <c r="P518" s="180"/>
      <c r="Q518" s="180"/>
      <c r="R518" s="180"/>
      <c r="S518" s="180"/>
      <c r="T518" s="180"/>
      <c r="U518" s="180"/>
      <c r="V518" s="180"/>
      <c r="W518" s="180"/>
      <c r="X518" s="189"/>
      <c r="Y518" s="189"/>
      <c r="Z518" s="200">
        <f t="shared" si="293"/>
        <v>0</v>
      </c>
      <c r="AA518" s="198">
        <f t="shared" si="306"/>
        <v>0</v>
      </c>
      <c r="AB518" s="199">
        <f t="shared" si="294"/>
        <v>0</v>
      </c>
      <c r="AC518" s="198">
        <f t="shared" si="295"/>
        <v>0</v>
      </c>
      <c r="AD518" s="198">
        <f t="shared" si="296"/>
        <v>0</v>
      </c>
      <c r="AG518" s="161">
        <f t="shared" si="297"/>
        <v>0</v>
      </c>
      <c r="AH518" s="198">
        <f t="shared" si="307"/>
        <v>0</v>
      </c>
      <c r="AJ518" s="200">
        <f t="shared" si="299"/>
        <v>0</v>
      </c>
    </row>
    <row r="519" ht="18" customHeight="1" spans="1:36">
      <c r="A519" s="103">
        <v>1</v>
      </c>
      <c r="B519" s="115">
        <v>2150600</v>
      </c>
      <c r="C519" s="115" t="s">
        <v>626</v>
      </c>
      <c r="D519" s="180">
        <f t="shared" ref="D519:V519" si="309">SUM(D520:D522)</f>
        <v>338.5</v>
      </c>
      <c r="E519" s="180">
        <f t="shared" si="309"/>
        <v>213.5</v>
      </c>
      <c r="F519" s="180">
        <f t="shared" si="309"/>
        <v>125</v>
      </c>
      <c r="G519" s="180">
        <f t="shared" si="309"/>
        <v>0</v>
      </c>
      <c r="H519" s="180">
        <f t="shared" si="309"/>
        <v>0</v>
      </c>
      <c r="I519" s="180">
        <f t="shared" si="309"/>
        <v>0</v>
      </c>
      <c r="J519" s="180">
        <f t="shared" si="309"/>
        <v>0</v>
      </c>
      <c r="K519" s="180">
        <f t="shared" si="309"/>
        <v>0</v>
      </c>
      <c r="L519" s="180">
        <f t="shared" si="309"/>
        <v>0</v>
      </c>
      <c r="M519" s="180">
        <f t="shared" si="309"/>
        <v>0</v>
      </c>
      <c r="N519" s="180">
        <f t="shared" si="309"/>
        <v>125</v>
      </c>
      <c r="O519" s="180">
        <f t="shared" si="309"/>
        <v>47</v>
      </c>
      <c r="P519" s="180">
        <f t="shared" si="309"/>
        <v>0</v>
      </c>
      <c r="Q519" s="180">
        <f t="shared" si="309"/>
        <v>0</v>
      </c>
      <c r="R519" s="180">
        <f t="shared" si="309"/>
        <v>80</v>
      </c>
      <c r="S519" s="180">
        <f t="shared" si="309"/>
        <v>0</v>
      </c>
      <c r="T519" s="180">
        <f t="shared" si="309"/>
        <v>0</v>
      </c>
      <c r="U519" s="180">
        <f t="shared" si="309"/>
        <v>0</v>
      </c>
      <c r="V519" s="180">
        <f t="shared" si="309"/>
        <v>0</v>
      </c>
      <c r="W519" s="180"/>
      <c r="X519" s="189"/>
      <c r="Y519" s="189"/>
      <c r="Z519" s="200">
        <f t="shared" si="293"/>
        <v>0</v>
      </c>
      <c r="AA519" s="198">
        <f t="shared" si="306"/>
        <v>0</v>
      </c>
      <c r="AB519" s="199">
        <f t="shared" si="294"/>
        <v>0</v>
      </c>
      <c r="AC519" s="198">
        <f t="shared" si="295"/>
        <v>0</v>
      </c>
      <c r="AD519" s="198">
        <f t="shared" si="296"/>
        <v>0</v>
      </c>
      <c r="AG519" s="161">
        <f t="shared" si="297"/>
        <v>0</v>
      </c>
      <c r="AH519" s="198">
        <f t="shared" si="307"/>
        <v>0</v>
      </c>
      <c r="AJ519" s="200">
        <f t="shared" si="299"/>
        <v>0</v>
      </c>
    </row>
    <row r="520" ht="18" customHeight="1" spans="1:36">
      <c r="A520" s="103"/>
      <c r="B520" s="118">
        <v>2150601</v>
      </c>
      <c r="C520" s="118" t="s">
        <v>176</v>
      </c>
      <c r="D520" s="180">
        <f>E520+F520+W520</f>
        <v>213.5</v>
      </c>
      <c r="E520" s="180">
        <v>213.5</v>
      </c>
      <c r="F520" s="180">
        <f>G520+N520</f>
        <v>0</v>
      </c>
      <c r="G520" s="180">
        <f>H520+L520</f>
        <v>0</v>
      </c>
      <c r="H520" s="180">
        <f>SUM(I520:K520)</f>
        <v>0</v>
      </c>
      <c r="I520" s="180"/>
      <c r="J520" s="180"/>
      <c r="K520" s="180"/>
      <c r="L520" s="180"/>
      <c r="M520" s="182"/>
      <c r="N520" s="180">
        <f>SUM(O520:V520)</f>
        <v>0</v>
      </c>
      <c r="O520" s="180"/>
      <c r="P520" s="180"/>
      <c r="Q520" s="180"/>
      <c r="R520" s="180"/>
      <c r="S520" s="180"/>
      <c r="T520" s="180"/>
      <c r="U520" s="180"/>
      <c r="V520" s="180"/>
      <c r="W520" s="180"/>
      <c r="X520" s="189"/>
      <c r="Y520" s="189"/>
      <c r="Z520" s="200">
        <f t="shared" si="293"/>
        <v>0</v>
      </c>
      <c r="AA520" s="198">
        <f t="shared" si="306"/>
        <v>0</v>
      </c>
      <c r="AB520" s="199">
        <f t="shared" si="294"/>
        <v>0</v>
      </c>
      <c r="AC520" s="198">
        <f t="shared" si="295"/>
        <v>0</v>
      </c>
      <c r="AD520" s="198">
        <f t="shared" si="296"/>
        <v>0</v>
      </c>
      <c r="AG520" s="161">
        <f t="shared" si="297"/>
        <v>0</v>
      </c>
      <c r="AH520" s="198">
        <f t="shared" si="307"/>
        <v>0</v>
      </c>
      <c r="AJ520" s="200">
        <f t="shared" si="299"/>
        <v>0</v>
      </c>
    </row>
    <row r="521" ht="18" customHeight="1" spans="1:36">
      <c r="A521" s="103"/>
      <c r="B521" s="118">
        <v>2150602</v>
      </c>
      <c r="C521" s="118" t="s">
        <v>178</v>
      </c>
      <c r="D521" s="180">
        <f>E521+F521+W521</f>
        <v>20</v>
      </c>
      <c r="E521" s="180"/>
      <c r="F521" s="180">
        <f>G521+N521</f>
        <v>20</v>
      </c>
      <c r="G521" s="180">
        <f>H521+L521</f>
        <v>0</v>
      </c>
      <c r="H521" s="180">
        <f>SUM(I521:K521)</f>
        <v>0</v>
      </c>
      <c r="I521" s="180"/>
      <c r="J521" s="180"/>
      <c r="K521" s="180"/>
      <c r="L521" s="180"/>
      <c r="M521" s="182"/>
      <c r="N521" s="180">
        <v>20</v>
      </c>
      <c r="O521" s="180"/>
      <c r="P521" s="180"/>
      <c r="Q521" s="180"/>
      <c r="R521" s="180"/>
      <c r="S521" s="180"/>
      <c r="T521" s="180"/>
      <c r="U521" s="180"/>
      <c r="V521" s="180"/>
      <c r="W521" s="180"/>
      <c r="X521" s="189"/>
      <c r="Y521" s="189"/>
      <c r="Z521" s="200"/>
      <c r="AA521" s="198">
        <f t="shared" si="306"/>
        <v>0</v>
      </c>
      <c r="AB521" s="199"/>
      <c r="AC521" s="198"/>
      <c r="AD521" s="198"/>
      <c r="AG521" s="161"/>
      <c r="AH521" s="198">
        <f t="shared" si="307"/>
        <v>0</v>
      </c>
      <c r="AJ521" s="200">
        <f t="shared" si="299"/>
        <v>0</v>
      </c>
    </row>
    <row r="522" ht="18" customHeight="1" spans="1:36">
      <c r="A522" s="103"/>
      <c r="B522" s="118">
        <v>2150699</v>
      </c>
      <c r="C522" s="118" t="s">
        <v>627</v>
      </c>
      <c r="D522" s="180">
        <f>E522+F522+W522</f>
        <v>105</v>
      </c>
      <c r="E522" s="180"/>
      <c r="F522" s="180">
        <f>G522+N522</f>
        <v>105</v>
      </c>
      <c r="G522" s="180">
        <f>H522+L522</f>
        <v>0</v>
      </c>
      <c r="H522" s="180">
        <f>SUM(I522:K522)</f>
        <v>0</v>
      </c>
      <c r="I522" s="180"/>
      <c r="J522" s="180"/>
      <c r="K522" s="180"/>
      <c r="L522" s="180"/>
      <c r="M522" s="183"/>
      <c r="N522" s="180">
        <v>105</v>
      </c>
      <c r="O522" s="180">
        <v>47</v>
      </c>
      <c r="P522" s="180"/>
      <c r="Q522" s="180"/>
      <c r="R522" s="180">
        <v>80</v>
      </c>
      <c r="S522" s="180"/>
      <c r="T522" s="180"/>
      <c r="U522" s="180"/>
      <c r="V522" s="180"/>
      <c r="W522" s="180"/>
      <c r="X522" s="189"/>
      <c r="Y522" s="189"/>
      <c r="Z522" s="200">
        <f t="shared" ref="Z522:Z564" si="310">IF(AG522&gt;0,E522+N522,0)</f>
        <v>0</v>
      </c>
      <c r="AA522" s="198">
        <f t="shared" si="306"/>
        <v>0</v>
      </c>
      <c r="AB522" s="199">
        <f t="shared" ref="AB522:AB564" si="311">Z522-AG522</f>
        <v>0</v>
      </c>
      <c r="AC522" s="198">
        <f t="shared" ref="AC522:AC564" si="312">IF(AG522=0,0,IF(AB522&lt;0,"负增长",AB522/AG522))</f>
        <v>0</v>
      </c>
      <c r="AD522" s="198">
        <f t="shared" ref="AD522:AD564" si="313">AA522-AH522</f>
        <v>0</v>
      </c>
      <c r="AG522" s="161">
        <f t="shared" ref="AG522:AG564" si="314">AE522+AF522</f>
        <v>0</v>
      </c>
      <c r="AH522" s="198">
        <f t="shared" si="307"/>
        <v>0</v>
      </c>
      <c r="AJ522" s="200">
        <f t="shared" si="299"/>
        <v>0</v>
      </c>
    </row>
    <row r="523" ht="18" customHeight="1" spans="1:36">
      <c r="A523" s="103">
        <v>1</v>
      </c>
      <c r="B523" s="115">
        <v>2150800</v>
      </c>
      <c r="C523" s="115" t="s">
        <v>628</v>
      </c>
      <c r="D523" s="180">
        <f t="shared" ref="D523:V523" si="315">SUM(D524:D527)</f>
        <v>27512</v>
      </c>
      <c r="E523" s="180">
        <f t="shared" si="315"/>
        <v>0</v>
      </c>
      <c r="F523" s="180">
        <f t="shared" si="315"/>
        <v>27512</v>
      </c>
      <c r="G523" s="180">
        <f t="shared" si="315"/>
        <v>0</v>
      </c>
      <c r="H523" s="180">
        <f t="shared" si="315"/>
        <v>0</v>
      </c>
      <c r="I523" s="180">
        <f t="shared" si="315"/>
        <v>0</v>
      </c>
      <c r="J523" s="180">
        <f t="shared" si="315"/>
        <v>0</v>
      </c>
      <c r="K523" s="180">
        <f t="shared" si="315"/>
        <v>0</v>
      </c>
      <c r="L523" s="180">
        <f t="shared" si="315"/>
        <v>0</v>
      </c>
      <c r="M523" s="180">
        <f t="shared" si="315"/>
        <v>0</v>
      </c>
      <c r="N523" s="180">
        <f t="shared" si="315"/>
        <v>27512</v>
      </c>
      <c r="O523" s="180">
        <f t="shared" si="315"/>
        <v>7</v>
      </c>
      <c r="P523" s="180">
        <f t="shared" si="315"/>
        <v>5589</v>
      </c>
      <c r="Q523" s="180">
        <f t="shared" si="315"/>
        <v>0</v>
      </c>
      <c r="R523" s="180">
        <f t="shared" si="315"/>
        <v>0</v>
      </c>
      <c r="S523" s="180">
        <f t="shared" si="315"/>
        <v>0</v>
      </c>
      <c r="T523" s="180">
        <f t="shared" si="315"/>
        <v>0</v>
      </c>
      <c r="U523" s="180">
        <f t="shared" si="315"/>
        <v>0</v>
      </c>
      <c r="V523" s="180">
        <f t="shared" si="315"/>
        <v>0</v>
      </c>
      <c r="W523" s="180"/>
      <c r="X523" s="189"/>
      <c r="Y523" s="189"/>
      <c r="Z523" s="200">
        <f t="shared" si="310"/>
        <v>0</v>
      </c>
      <c r="AA523" s="198">
        <f t="shared" si="306"/>
        <v>0</v>
      </c>
      <c r="AB523" s="199">
        <f t="shared" si="311"/>
        <v>0</v>
      </c>
      <c r="AC523" s="198">
        <f t="shared" si="312"/>
        <v>0</v>
      </c>
      <c r="AD523" s="198">
        <f t="shared" si="313"/>
        <v>0</v>
      </c>
      <c r="AG523" s="161">
        <f t="shared" si="314"/>
        <v>0</v>
      </c>
      <c r="AH523" s="198">
        <f t="shared" si="307"/>
        <v>0</v>
      </c>
      <c r="AJ523" s="200">
        <f t="shared" si="299"/>
        <v>0</v>
      </c>
    </row>
    <row r="524" ht="18" customHeight="1" spans="1:36">
      <c r="A524" s="103"/>
      <c r="B524" s="118">
        <v>2150802</v>
      </c>
      <c r="C524" s="118" t="s">
        <v>178</v>
      </c>
      <c r="D524" s="180">
        <f>E524+F524+W524</f>
        <v>0</v>
      </c>
      <c r="E524" s="180"/>
      <c r="F524" s="180">
        <f>G524+N524</f>
        <v>0</v>
      </c>
      <c r="G524" s="180">
        <f>H524+L524</f>
        <v>0</v>
      </c>
      <c r="H524" s="180">
        <f>SUM(I524:K524)</f>
        <v>0</v>
      </c>
      <c r="I524" s="180"/>
      <c r="J524" s="180"/>
      <c r="K524" s="180"/>
      <c r="L524" s="180"/>
      <c r="M524" s="183"/>
      <c r="N524" s="180">
        <f>SUM(O524:V524)</f>
        <v>0</v>
      </c>
      <c r="O524" s="180"/>
      <c r="P524" s="180"/>
      <c r="Q524" s="180"/>
      <c r="R524" s="180"/>
      <c r="S524" s="180"/>
      <c r="T524" s="180"/>
      <c r="U524" s="180"/>
      <c r="V524" s="180"/>
      <c r="W524" s="180"/>
      <c r="X524" s="189"/>
      <c r="Y524" s="189"/>
      <c r="Z524" s="200">
        <f t="shared" si="310"/>
        <v>0</v>
      </c>
      <c r="AA524" s="198">
        <f t="shared" si="306"/>
        <v>0</v>
      </c>
      <c r="AB524" s="199">
        <f t="shared" si="311"/>
        <v>0</v>
      </c>
      <c r="AC524" s="198">
        <f t="shared" si="312"/>
        <v>0</v>
      </c>
      <c r="AD524" s="198">
        <f t="shared" si="313"/>
        <v>0</v>
      </c>
      <c r="AG524" s="161">
        <f t="shared" si="314"/>
        <v>0</v>
      </c>
      <c r="AH524" s="198">
        <f t="shared" si="307"/>
        <v>0</v>
      </c>
      <c r="AJ524" s="200">
        <f t="shared" si="299"/>
        <v>0</v>
      </c>
    </row>
    <row r="525" ht="18" customHeight="1" spans="1:36">
      <c r="A525" s="103"/>
      <c r="B525" s="118">
        <v>2150804</v>
      </c>
      <c r="C525" s="118" t="s">
        <v>629</v>
      </c>
      <c r="D525" s="180">
        <f>E525+F525+W525</f>
        <v>0</v>
      </c>
      <c r="E525" s="180"/>
      <c r="F525" s="180">
        <f>G525+N525</f>
        <v>0</v>
      </c>
      <c r="G525" s="180">
        <f>H525+L525</f>
        <v>0</v>
      </c>
      <c r="H525" s="180">
        <f>SUM(I525:K525)</f>
        <v>0</v>
      </c>
      <c r="I525" s="180"/>
      <c r="J525" s="180"/>
      <c r="K525" s="180"/>
      <c r="L525" s="180"/>
      <c r="M525" s="183"/>
      <c r="N525" s="180">
        <f>SUM(O525:V525)</f>
        <v>0</v>
      </c>
      <c r="O525" s="180"/>
      <c r="P525" s="180"/>
      <c r="Q525" s="180"/>
      <c r="R525" s="180"/>
      <c r="S525" s="180"/>
      <c r="T525" s="180"/>
      <c r="U525" s="180"/>
      <c r="V525" s="180"/>
      <c r="W525" s="180"/>
      <c r="X525" s="189"/>
      <c r="Y525" s="189"/>
      <c r="Z525" s="200">
        <f t="shared" si="310"/>
        <v>0</v>
      </c>
      <c r="AA525" s="198">
        <f t="shared" si="306"/>
        <v>0</v>
      </c>
      <c r="AB525" s="199">
        <f t="shared" si="311"/>
        <v>0</v>
      </c>
      <c r="AC525" s="198">
        <f t="shared" si="312"/>
        <v>0</v>
      </c>
      <c r="AD525" s="198">
        <f t="shared" si="313"/>
        <v>0</v>
      </c>
      <c r="AG525" s="161">
        <f t="shared" si="314"/>
        <v>0</v>
      </c>
      <c r="AH525" s="198">
        <f t="shared" si="307"/>
        <v>0</v>
      </c>
      <c r="AJ525" s="200">
        <f t="shared" si="299"/>
        <v>0</v>
      </c>
    </row>
    <row r="526" ht="18" customHeight="1" spans="1:36">
      <c r="A526" s="103"/>
      <c r="B526" s="118">
        <v>2150805</v>
      </c>
      <c r="C526" s="118" t="s">
        <v>630</v>
      </c>
      <c r="D526" s="180">
        <f>E526+F526+W526</f>
        <v>27512</v>
      </c>
      <c r="E526" s="180"/>
      <c r="F526" s="180">
        <f>G526+N526</f>
        <v>27512</v>
      </c>
      <c r="G526" s="180">
        <f>H526+L526</f>
        <v>0</v>
      </c>
      <c r="H526" s="180">
        <f>SUM(I526:K526)</f>
        <v>0</v>
      </c>
      <c r="I526" s="180"/>
      <c r="J526" s="180"/>
      <c r="K526" s="180"/>
      <c r="L526" s="180"/>
      <c r="M526" s="183"/>
      <c r="N526" s="180">
        <v>27512</v>
      </c>
      <c r="O526" s="180">
        <v>7</v>
      </c>
      <c r="P526" s="180">
        <v>5589</v>
      </c>
      <c r="Q526" s="180"/>
      <c r="R526" s="180"/>
      <c r="S526" s="180"/>
      <c r="T526" s="180"/>
      <c r="U526" s="180"/>
      <c r="V526" s="180"/>
      <c r="W526" s="180"/>
      <c r="X526" s="189"/>
      <c r="Y526" s="189"/>
      <c r="Z526" s="200">
        <f t="shared" si="310"/>
        <v>0</v>
      </c>
      <c r="AA526" s="198">
        <f t="shared" si="306"/>
        <v>0</v>
      </c>
      <c r="AB526" s="199">
        <f t="shared" si="311"/>
        <v>0</v>
      </c>
      <c r="AC526" s="198">
        <f t="shared" si="312"/>
        <v>0</v>
      </c>
      <c r="AD526" s="198">
        <f t="shared" si="313"/>
        <v>0</v>
      </c>
      <c r="AG526" s="161">
        <f t="shared" si="314"/>
        <v>0</v>
      </c>
      <c r="AH526" s="198">
        <f t="shared" si="307"/>
        <v>0</v>
      </c>
      <c r="AJ526" s="200">
        <f t="shared" si="299"/>
        <v>0</v>
      </c>
    </row>
    <row r="527" ht="18" customHeight="1" spans="1:36">
      <c r="A527" s="103"/>
      <c r="B527" s="118">
        <v>2150899</v>
      </c>
      <c r="C527" s="144" t="s">
        <v>631</v>
      </c>
      <c r="D527" s="180">
        <f>E527+F527+W527</f>
        <v>0</v>
      </c>
      <c r="E527" s="180"/>
      <c r="F527" s="180">
        <f>G527+N527</f>
        <v>0</v>
      </c>
      <c r="G527" s="180">
        <f>H527+L527</f>
        <v>0</v>
      </c>
      <c r="H527" s="180">
        <f>SUM(I527:K527)</f>
        <v>0</v>
      </c>
      <c r="I527" s="180"/>
      <c r="J527" s="180"/>
      <c r="K527" s="180"/>
      <c r="L527" s="180"/>
      <c r="M527" s="183"/>
      <c r="N527" s="180">
        <f>SUM(O527:V527)</f>
        <v>0</v>
      </c>
      <c r="O527" s="180"/>
      <c r="P527" s="180"/>
      <c r="Q527" s="180"/>
      <c r="R527" s="180"/>
      <c r="S527" s="180"/>
      <c r="T527" s="180"/>
      <c r="U527" s="180"/>
      <c r="V527" s="180"/>
      <c r="W527" s="180"/>
      <c r="X527" s="189"/>
      <c r="Y527" s="189"/>
      <c r="Z527" s="200">
        <f t="shared" si="310"/>
        <v>0</v>
      </c>
      <c r="AA527" s="198">
        <f t="shared" si="306"/>
        <v>0</v>
      </c>
      <c r="AB527" s="199">
        <f t="shared" si="311"/>
        <v>0</v>
      </c>
      <c r="AC527" s="198">
        <f t="shared" si="312"/>
        <v>0</v>
      </c>
      <c r="AD527" s="198">
        <f t="shared" si="313"/>
        <v>0</v>
      </c>
      <c r="AG527" s="161">
        <f t="shared" si="314"/>
        <v>0</v>
      </c>
      <c r="AH527" s="198">
        <f t="shared" si="307"/>
        <v>0</v>
      </c>
      <c r="AJ527" s="200">
        <f t="shared" si="299"/>
        <v>0</v>
      </c>
    </row>
    <row r="528" ht="18" customHeight="1" spans="1:36">
      <c r="A528" s="103">
        <v>1</v>
      </c>
      <c r="B528" s="115">
        <v>2159900</v>
      </c>
      <c r="C528" s="115" t="s">
        <v>632</v>
      </c>
      <c r="D528" s="180">
        <f t="shared" ref="D528:V528" si="316">SUM(D529:D530)</f>
        <v>88</v>
      </c>
      <c r="E528" s="180">
        <f t="shared" si="316"/>
        <v>0</v>
      </c>
      <c r="F528" s="180">
        <f t="shared" si="316"/>
        <v>88</v>
      </c>
      <c r="G528" s="180">
        <f t="shared" si="316"/>
        <v>88</v>
      </c>
      <c r="H528" s="180">
        <f t="shared" si="316"/>
        <v>0</v>
      </c>
      <c r="I528" s="180">
        <f t="shared" si="316"/>
        <v>0</v>
      </c>
      <c r="J528" s="180">
        <f t="shared" si="316"/>
        <v>0</v>
      </c>
      <c r="K528" s="180">
        <f t="shared" si="316"/>
        <v>0</v>
      </c>
      <c r="L528" s="180">
        <f t="shared" si="316"/>
        <v>0</v>
      </c>
      <c r="M528" s="180">
        <f t="shared" si="316"/>
        <v>0</v>
      </c>
      <c r="N528" s="180">
        <f t="shared" si="316"/>
        <v>0</v>
      </c>
      <c r="O528" s="180">
        <f t="shared" si="316"/>
        <v>0</v>
      </c>
      <c r="P528" s="180">
        <f t="shared" si="316"/>
        <v>0</v>
      </c>
      <c r="Q528" s="180">
        <f t="shared" si="316"/>
        <v>0</v>
      </c>
      <c r="R528" s="180">
        <f t="shared" si="316"/>
        <v>0</v>
      </c>
      <c r="S528" s="180">
        <f t="shared" si="316"/>
        <v>0</v>
      </c>
      <c r="T528" s="180">
        <f t="shared" si="316"/>
        <v>0</v>
      </c>
      <c r="U528" s="180">
        <f t="shared" si="316"/>
        <v>0</v>
      </c>
      <c r="V528" s="180">
        <f t="shared" si="316"/>
        <v>0</v>
      </c>
      <c r="W528" s="180"/>
      <c r="X528" s="189"/>
      <c r="Y528" s="189"/>
      <c r="Z528" s="200">
        <f t="shared" si="310"/>
        <v>0</v>
      </c>
      <c r="AA528" s="198">
        <f t="shared" si="306"/>
        <v>0</v>
      </c>
      <c r="AB528" s="199">
        <f t="shared" si="311"/>
        <v>0</v>
      </c>
      <c r="AC528" s="198">
        <f t="shared" si="312"/>
        <v>0</v>
      </c>
      <c r="AD528" s="198">
        <f t="shared" si="313"/>
        <v>0</v>
      </c>
      <c r="AG528" s="161">
        <f t="shared" si="314"/>
        <v>0</v>
      </c>
      <c r="AH528" s="198">
        <f t="shared" si="307"/>
        <v>0</v>
      </c>
      <c r="AJ528" s="200">
        <f t="shared" si="299"/>
        <v>0</v>
      </c>
    </row>
    <row r="529" ht="18" customHeight="1" spans="1:36">
      <c r="A529" s="103"/>
      <c r="B529" s="118">
        <v>2159904</v>
      </c>
      <c r="C529" s="118" t="s">
        <v>633</v>
      </c>
      <c r="D529" s="180">
        <f>E529+F529+W529</f>
        <v>0</v>
      </c>
      <c r="E529" s="180"/>
      <c r="F529" s="180">
        <f>G529+N529</f>
        <v>0</v>
      </c>
      <c r="G529" s="180">
        <f>H529+L529</f>
        <v>0</v>
      </c>
      <c r="H529" s="180">
        <f>SUM(I529:K529)</f>
        <v>0</v>
      </c>
      <c r="I529" s="180"/>
      <c r="J529" s="180"/>
      <c r="K529" s="180"/>
      <c r="L529" s="180"/>
      <c r="M529" s="182"/>
      <c r="N529" s="180">
        <f>SUM(O529:V529)</f>
        <v>0</v>
      </c>
      <c r="O529" s="180"/>
      <c r="P529" s="180"/>
      <c r="Q529" s="180"/>
      <c r="R529" s="180"/>
      <c r="S529" s="180"/>
      <c r="T529" s="180"/>
      <c r="U529" s="180"/>
      <c r="V529" s="180"/>
      <c r="W529" s="180"/>
      <c r="X529" s="189"/>
      <c r="Y529" s="189"/>
      <c r="Z529" s="200">
        <f t="shared" si="310"/>
        <v>0</v>
      </c>
      <c r="AA529" s="198">
        <f t="shared" si="306"/>
        <v>0</v>
      </c>
      <c r="AB529" s="199">
        <f t="shared" si="311"/>
        <v>0</v>
      </c>
      <c r="AC529" s="198">
        <f t="shared" si="312"/>
        <v>0</v>
      </c>
      <c r="AD529" s="198">
        <f t="shared" si="313"/>
        <v>0</v>
      </c>
      <c r="AG529" s="161">
        <f t="shared" si="314"/>
        <v>0</v>
      </c>
      <c r="AH529" s="198">
        <f t="shared" si="307"/>
        <v>0</v>
      </c>
      <c r="AJ529" s="200">
        <f t="shared" si="299"/>
        <v>0</v>
      </c>
    </row>
    <row r="530" ht="18" customHeight="1" spans="1:36">
      <c r="A530" s="103"/>
      <c r="B530" s="118">
        <v>2159999</v>
      </c>
      <c r="C530" s="155" t="s">
        <v>634</v>
      </c>
      <c r="D530" s="180">
        <f>E530+F530+W530</f>
        <v>88</v>
      </c>
      <c r="E530" s="180"/>
      <c r="F530" s="180">
        <f>G530+N530</f>
        <v>88</v>
      </c>
      <c r="G530" s="180">
        <v>88</v>
      </c>
      <c r="H530" s="180">
        <f>SUM(I530:K530)</f>
        <v>0</v>
      </c>
      <c r="I530" s="180"/>
      <c r="J530" s="180"/>
      <c r="K530" s="180"/>
      <c r="L530" s="180"/>
      <c r="M530" s="182" t="s">
        <v>635</v>
      </c>
      <c r="N530" s="180">
        <f>SUM(O530:V530)</f>
        <v>0</v>
      </c>
      <c r="O530" s="180"/>
      <c r="P530" s="180"/>
      <c r="Q530" s="180"/>
      <c r="R530" s="180"/>
      <c r="S530" s="180"/>
      <c r="T530" s="180"/>
      <c r="U530" s="180"/>
      <c r="V530" s="180"/>
      <c r="W530" s="180"/>
      <c r="X530" s="189"/>
      <c r="Y530" s="189"/>
      <c r="Z530" s="200">
        <f t="shared" si="310"/>
        <v>0</v>
      </c>
      <c r="AA530" s="198">
        <f t="shared" si="306"/>
        <v>0</v>
      </c>
      <c r="AB530" s="199">
        <f t="shared" si="311"/>
        <v>0</v>
      </c>
      <c r="AC530" s="198">
        <f t="shared" si="312"/>
        <v>0</v>
      </c>
      <c r="AD530" s="198">
        <f t="shared" si="313"/>
        <v>0</v>
      </c>
      <c r="AG530" s="161">
        <f t="shared" si="314"/>
        <v>0</v>
      </c>
      <c r="AH530" s="198">
        <f t="shared" si="307"/>
        <v>0</v>
      </c>
      <c r="AJ530" s="200">
        <f t="shared" si="299"/>
        <v>0</v>
      </c>
    </row>
    <row r="531" ht="18" customHeight="1" spans="1:36">
      <c r="A531" s="103">
        <v>1</v>
      </c>
      <c r="B531" s="115">
        <v>2160000</v>
      </c>
      <c r="C531" s="115" t="s">
        <v>636</v>
      </c>
      <c r="D531" s="180">
        <f t="shared" ref="D531:V531" si="317">D532+D538+D542+D546</f>
        <v>343</v>
      </c>
      <c r="E531" s="180">
        <f t="shared" si="317"/>
        <v>333</v>
      </c>
      <c r="F531" s="180">
        <f t="shared" si="317"/>
        <v>10</v>
      </c>
      <c r="G531" s="180">
        <f t="shared" si="317"/>
        <v>0</v>
      </c>
      <c r="H531" s="180">
        <f t="shared" si="317"/>
        <v>0</v>
      </c>
      <c r="I531" s="180">
        <f t="shared" si="317"/>
        <v>0</v>
      </c>
      <c r="J531" s="180">
        <f t="shared" si="317"/>
        <v>0</v>
      </c>
      <c r="K531" s="180">
        <f t="shared" si="317"/>
        <v>0</v>
      </c>
      <c r="L531" s="180">
        <f t="shared" si="317"/>
        <v>0</v>
      </c>
      <c r="M531" s="180">
        <f t="shared" si="317"/>
        <v>0</v>
      </c>
      <c r="N531" s="180">
        <f t="shared" si="317"/>
        <v>10</v>
      </c>
      <c r="O531" s="180">
        <f t="shared" si="317"/>
        <v>15</v>
      </c>
      <c r="P531" s="180">
        <f t="shared" si="317"/>
        <v>0</v>
      </c>
      <c r="Q531" s="180">
        <f t="shared" si="317"/>
        <v>0</v>
      </c>
      <c r="R531" s="180">
        <f t="shared" si="317"/>
        <v>0</v>
      </c>
      <c r="S531" s="180">
        <f t="shared" si="317"/>
        <v>0</v>
      </c>
      <c r="T531" s="180">
        <f t="shared" si="317"/>
        <v>0</v>
      </c>
      <c r="U531" s="180">
        <f t="shared" si="317"/>
        <v>0</v>
      </c>
      <c r="V531" s="180">
        <f t="shared" si="317"/>
        <v>55</v>
      </c>
      <c r="W531" s="180"/>
      <c r="X531" s="189"/>
      <c r="Y531" s="189"/>
      <c r="Z531" s="200">
        <f t="shared" si="310"/>
        <v>343</v>
      </c>
      <c r="AA531" s="198">
        <f>Z531/223755.7</f>
        <v>0.0015</v>
      </c>
      <c r="AB531" s="199">
        <f t="shared" si="311"/>
        <v>-26</v>
      </c>
      <c r="AC531" s="198" t="str">
        <f t="shared" si="312"/>
        <v>负增长</v>
      </c>
      <c r="AD531" s="198">
        <f t="shared" si="313"/>
        <v>-0.0004</v>
      </c>
      <c r="AE531" s="170">
        <v>298.7</v>
      </c>
      <c r="AF531" s="170">
        <v>70</v>
      </c>
      <c r="AG531" s="161">
        <f t="shared" si="314"/>
        <v>368.7</v>
      </c>
      <c r="AH531" s="198">
        <f>AG531/192555</f>
        <v>0.0019</v>
      </c>
      <c r="AJ531" s="200">
        <f t="shared" si="299"/>
        <v>0</v>
      </c>
    </row>
    <row r="532" ht="18" customHeight="1" spans="1:36">
      <c r="A532" s="103">
        <v>1</v>
      </c>
      <c r="B532" s="115">
        <v>2160200</v>
      </c>
      <c r="C532" s="115" t="s">
        <v>637</v>
      </c>
      <c r="D532" s="180">
        <f>D533+D537+D536</f>
        <v>343</v>
      </c>
      <c r="E532" s="180">
        <f t="shared" ref="E532:W532" si="318">E533+E537+E536</f>
        <v>333</v>
      </c>
      <c r="F532" s="180">
        <f t="shared" si="318"/>
        <v>10</v>
      </c>
      <c r="G532" s="180">
        <f t="shared" si="318"/>
        <v>0</v>
      </c>
      <c r="H532" s="180">
        <f t="shared" si="318"/>
        <v>0</v>
      </c>
      <c r="I532" s="180">
        <f t="shared" si="318"/>
        <v>0</v>
      </c>
      <c r="J532" s="180">
        <f t="shared" si="318"/>
        <v>0</v>
      </c>
      <c r="K532" s="180">
        <f t="shared" si="318"/>
        <v>0</v>
      </c>
      <c r="L532" s="180">
        <f t="shared" si="318"/>
        <v>0</v>
      </c>
      <c r="M532" s="180">
        <f t="shared" si="318"/>
        <v>0</v>
      </c>
      <c r="N532" s="180">
        <f t="shared" si="318"/>
        <v>10</v>
      </c>
      <c r="O532" s="180">
        <f t="shared" si="318"/>
        <v>0</v>
      </c>
      <c r="P532" s="180">
        <f t="shared" si="318"/>
        <v>0</v>
      </c>
      <c r="Q532" s="180">
        <f t="shared" si="318"/>
        <v>0</v>
      </c>
      <c r="R532" s="180">
        <f t="shared" si="318"/>
        <v>0</v>
      </c>
      <c r="S532" s="180">
        <f t="shared" si="318"/>
        <v>0</v>
      </c>
      <c r="T532" s="180">
        <f t="shared" si="318"/>
        <v>0</v>
      </c>
      <c r="U532" s="180">
        <f t="shared" si="318"/>
        <v>0</v>
      </c>
      <c r="V532" s="180">
        <f t="shared" si="318"/>
        <v>55</v>
      </c>
      <c r="W532" s="180">
        <f t="shared" si="318"/>
        <v>0</v>
      </c>
      <c r="X532" s="189"/>
      <c r="Y532" s="189"/>
      <c r="Z532" s="200">
        <f t="shared" si="310"/>
        <v>0</v>
      </c>
      <c r="AA532" s="198">
        <f t="shared" si="306"/>
        <v>0</v>
      </c>
      <c r="AB532" s="199">
        <f t="shared" si="311"/>
        <v>0</v>
      </c>
      <c r="AC532" s="198">
        <f t="shared" si="312"/>
        <v>0</v>
      </c>
      <c r="AD532" s="198">
        <f t="shared" si="313"/>
        <v>0</v>
      </c>
      <c r="AG532" s="161">
        <f t="shared" si="314"/>
        <v>0</v>
      </c>
      <c r="AH532" s="198">
        <f t="shared" si="307"/>
        <v>0</v>
      </c>
      <c r="AJ532" s="200">
        <f t="shared" si="299"/>
        <v>0</v>
      </c>
    </row>
    <row r="533" ht="18" customHeight="1" spans="1:36">
      <c r="A533" s="103">
        <v>1</v>
      </c>
      <c r="B533" s="118">
        <v>2160201</v>
      </c>
      <c r="C533" s="118" t="s">
        <v>176</v>
      </c>
      <c r="D533" s="180">
        <f t="shared" ref="D533:V533" si="319">SUM(D534:D535)</f>
        <v>333</v>
      </c>
      <c r="E533" s="180">
        <f t="shared" si="319"/>
        <v>333</v>
      </c>
      <c r="F533" s="180">
        <f t="shared" si="319"/>
        <v>0</v>
      </c>
      <c r="G533" s="180">
        <f t="shared" si="319"/>
        <v>0</v>
      </c>
      <c r="H533" s="180">
        <f t="shared" si="319"/>
        <v>0</v>
      </c>
      <c r="I533" s="180">
        <f t="shared" si="319"/>
        <v>0</v>
      </c>
      <c r="J533" s="180">
        <f t="shared" si="319"/>
        <v>0</v>
      </c>
      <c r="K533" s="180">
        <f t="shared" si="319"/>
        <v>0</v>
      </c>
      <c r="L533" s="180">
        <f t="shared" si="319"/>
        <v>0</v>
      </c>
      <c r="M533" s="180">
        <f t="shared" si="319"/>
        <v>0</v>
      </c>
      <c r="N533" s="180">
        <f t="shared" si="319"/>
        <v>0</v>
      </c>
      <c r="O533" s="180">
        <f t="shared" si="319"/>
        <v>0</v>
      </c>
      <c r="P533" s="180">
        <f t="shared" si="319"/>
        <v>0</v>
      </c>
      <c r="Q533" s="180">
        <f t="shared" si="319"/>
        <v>0</v>
      </c>
      <c r="R533" s="180">
        <f t="shared" si="319"/>
        <v>0</v>
      </c>
      <c r="S533" s="180">
        <f t="shared" si="319"/>
        <v>0</v>
      </c>
      <c r="T533" s="180">
        <f t="shared" si="319"/>
        <v>0</v>
      </c>
      <c r="U533" s="180">
        <f t="shared" si="319"/>
        <v>0</v>
      </c>
      <c r="V533" s="180">
        <f t="shared" si="319"/>
        <v>0</v>
      </c>
      <c r="W533" s="180"/>
      <c r="X533" s="189"/>
      <c r="Y533" s="189"/>
      <c r="Z533" s="200">
        <f t="shared" si="310"/>
        <v>0</v>
      </c>
      <c r="AA533" s="198">
        <f t="shared" si="306"/>
        <v>0</v>
      </c>
      <c r="AB533" s="199">
        <f t="shared" si="311"/>
        <v>0</v>
      </c>
      <c r="AC533" s="198">
        <f t="shared" si="312"/>
        <v>0</v>
      </c>
      <c r="AD533" s="198">
        <f t="shared" si="313"/>
        <v>0</v>
      </c>
      <c r="AG533" s="161">
        <f t="shared" si="314"/>
        <v>0</v>
      </c>
      <c r="AH533" s="198">
        <f t="shared" si="307"/>
        <v>0</v>
      </c>
      <c r="AJ533" s="200">
        <f t="shared" si="299"/>
        <v>0</v>
      </c>
    </row>
    <row r="534" ht="18" customHeight="1" spans="1:36">
      <c r="A534" s="103"/>
      <c r="B534" s="118"/>
      <c r="C534" s="118" t="s">
        <v>638</v>
      </c>
      <c r="D534" s="180">
        <f>E534+F534+W534</f>
        <v>270.7</v>
      </c>
      <c r="E534" s="180">
        <v>270.7</v>
      </c>
      <c r="F534" s="180">
        <f>G534+N534</f>
        <v>0</v>
      </c>
      <c r="G534" s="180">
        <f>H534+L534</f>
        <v>0</v>
      </c>
      <c r="H534" s="180">
        <f>SUM(I534:K534)</f>
        <v>0</v>
      </c>
      <c r="I534" s="180"/>
      <c r="J534" s="180"/>
      <c r="K534" s="180"/>
      <c r="L534" s="180"/>
      <c r="M534" s="183"/>
      <c r="N534" s="180">
        <f>SUM(O534:V534)</f>
        <v>0</v>
      </c>
      <c r="O534" s="180"/>
      <c r="P534" s="180"/>
      <c r="Q534" s="180"/>
      <c r="R534" s="180"/>
      <c r="S534" s="180"/>
      <c r="T534" s="180"/>
      <c r="U534" s="180"/>
      <c r="V534" s="180"/>
      <c r="W534" s="180"/>
      <c r="X534" s="189"/>
      <c r="Y534" s="189"/>
      <c r="Z534" s="200">
        <f t="shared" si="310"/>
        <v>0</v>
      </c>
      <c r="AA534" s="198">
        <f t="shared" si="306"/>
        <v>0</v>
      </c>
      <c r="AB534" s="199">
        <f t="shared" si="311"/>
        <v>0</v>
      </c>
      <c r="AC534" s="198">
        <f t="shared" si="312"/>
        <v>0</v>
      </c>
      <c r="AD534" s="198">
        <f t="shared" si="313"/>
        <v>0</v>
      </c>
      <c r="AG534" s="161">
        <f t="shared" si="314"/>
        <v>0</v>
      </c>
      <c r="AH534" s="198">
        <f t="shared" si="307"/>
        <v>0</v>
      </c>
      <c r="AJ534" s="200">
        <f t="shared" si="299"/>
        <v>0</v>
      </c>
    </row>
    <row r="535" ht="18" customHeight="1" spans="1:36">
      <c r="A535" s="103"/>
      <c r="B535" s="118"/>
      <c r="C535" s="118" t="s">
        <v>639</v>
      </c>
      <c r="D535" s="180">
        <f>E535+F535+W535</f>
        <v>62.3</v>
      </c>
      <c r="E535" s="180">
        <v>62.3</v>
      </c>
      <c r="F535" s="180">
        <f>G535+N535</f>
        <v>0</v>
      </c>
      <c r="G535" s="180">
        <f>H535+L535</f>
        <v>0</v>
      </c>
      <c r="H535" s="180">
        <f>SUM(I535:K535)</f>
        <v>0</v>
      </c>
      <c r="I535" s="180"/>
      <c r="J535" s="180"/>
      <c r="K535" s="180"/>
      <c r="L535" s="180"/>
      <c r="M535" s="183"/>
      <c r="N535" s="180">
        <f>SUM(O535:V535)</f>
        <v>0</v>
      </c>
      <c r="O535" s="180"/>
      <c r="P535" s="180"/>
      <c r="Q535" s="180"/>
      <c r="R535" s="180"/>
      <c r="S535" s="180"/>
      <c r="T535" s="180"/>
      <c r="U535" s="180"/>
      <c r="V535" s="180"/>
      <c r="W535" s="180"/>
      <c r="X535" s="189"/>
      <c r="Y535" s="189"/>
      <c r="Z535" s="200">
        <f t="shared" si="310"/>
        <v>0</v>
      </c>
      <c r="AA535" s="198">
        <f t="shared" si="306"/>
        <v>0</v>
      </c>
      <c r="AB535" s="199">
        <f t="shared" si="311"/>
        <v>0</v>
      </c>
      <c r="AC535" s="198">
        <f t="shared" si="312"/>
        <v>0</v>
      </c>
      <c r="AD535" s="198">
        <f t="shared" si="313"/>
        <v>0</v>
      </c>
      <c r="AG535" s="161">
        <f t="shared" si="314"/>
        <v>0</v>
      </c>
      <c r="AH535" s="198">
        <f t="shared" si="307"/>
        <v>0</v>
      </c>
      <c r="AJ535" s="200">
        <f t="shared" si="299"/>
        <v>0</v>
      </c>
    </row>
    <row r="536" ht="18" customHeight="1" spans="1:36">
      <c r="A536" s="103"/>
      <c r="B536" s="118">
        <v>2160202</v>
      </c>
      <c r="C536" s="118" t="s">
        <v>178</v>
      </c>
      <c r="D536" s="180">
        <f>E536+F536+W536</f>
        <v>10</v>
      </c>
      <c r="E536" s="180"/>
      <c r="F536" s="180">
        <f>G536+N536</f>
        <v>10</v>
      </c>
      <c r="G536" s="180"/>
      <c r="H536" s="180"/>
      <c r="I536" s="180"/>
      <c r="J536" s="180"/>
      <c r="K536" s="180"/>
      <c r="L536" s="180"/>
      <c r="M536" s="183"/>
      <c r="N536" s="180">
        <v>10</v>
      </c>
      <c r="O536" s="180"/>
      <c r="P536" s="180"/>
      <c r="Q536" s="180"/>
      <c r="R536" s="180"/>
      <c r="S536" s="180"/>
      <c r="T536" s="180"/>
      <c r="U536" s="180"/>
      <c r="V536" s="180"/>
      <c r="W536" s="180"/>
      <c r="X536" s="189"/>
      <c r="Y536" s="189"/>
      <c r="Z536" s="200"/>
      <c r="AA536" s="198"/>
      <c r="AB536" s="199"/>
      <c r="AC536" s="198"/>
      <c r="AD536" s="198"/>
      <c r="AG536" s="161"/>
      <c r="AH536" s="198"/>
      <c r="AJ536" s="200"/>
    </row>
    <row r="537" ht="18" customHeight="1" spans="1:36">
      <c r="A537" s="103"/>
      <c r="B537" s="118">
        <v>2160299</v>
      </c>
      <c r="C537" s="118" t="s">
        <v>640</v>
      </c>
      <c r="D537" s="180">
        <f>E537+F537+W537</f>
        <v>0</v>
      </c>
      <c r="E537" s="180"/>
      <c r="F537" s="180">
        <f>G537+N537</f>
        <v>0</v>
      </c>
      <c r="G537" s="180">
        <f>H537+L537</f>
        <v>0</v>
      </c>
      <c r="H537" s="180">
        <f>SUM(I537:K537)</f>
        <v>0</v>
      </c>
      <c r="I537" s="180"/>
      <c r="J537" s="180"/>
      <c r="K537" s="180"/>
      <c r="L537" s="180"/>
      <c r="M537" s="183"/>
      <c r="N537" s="180"/>
      <c r="O537" s="180"/>
      <c r="P537" s="180"/>
      <c r="Q537" s="180"/>
      <c r="R537" s="180"/>
      <c r="S537" s="180"/>
      <c r="T537" s="180"/>
      <c r="U537" s="180"/>
      <c r="V537" s="180">
        <v>55</v>
      </c>
      <c r="W537" s="180"/>
      <c r="X537" s="189"/>
      <c r="Y537" s="189"/>
      <c r="Z537" s="200">
        <f t="shared" si="310"/>
        <v>0</v>
      </c>
      <c r="AA537" s="198">
        <f t="shared" si="306"/>
        <v>0</v>
      </c>
      <c r="AB537" s="199">
        <f t="shared" si="311"/>
        <v>0</v>
      </c>
      <c r="AC537" s="198">
        <f t="shared" si="312"/>
        <v>0</v>
      </c>
      <c r="AD537" s="198">
        <f t="shared" si="313"/>
        <v>0</v>
      </c>
      <c r="AG537" s="161">
        <f t="shared" si="314"/>
        <v>0</v>
      </c>
      <c r="AH537" s="198">
        <f t="shared" si="307"/>
        <v>0</v>
      </c>
      <c r="AJ537" s="200">
        <f t="shared" si="299"/>
        <v>0</v>
      </c>
    </row>
    <row r="538" ht="18" customHeight="1" spans="1:36">
      <c r="A538" s="103">
        <v>1</v>
      </c>
      <c r="B538" s="115">
        <v>2160500</v>
      </c>
      <c r="C538" s="115" t="s">
        <v>641</v>
      </c>
      <c r="D538" s="180">
        <f t="shared" ref="D538:V538" si="320">SUM(D539:D541)</f>
        <v>0</v>
      </c>
      <c r="E538" s="180">
        <f t="shared" si="320"/>
        <v>0</v>
      </c>
      <c r="F538" s="180">
        <f t="shared" si="320"/>
        <v>0</v>
      </c>
      <c r="G538" s="180">
        <f t="shared" si="320"/>
        <v>0</v>
      </c>
      <c r="H538" s="180">
        <f t="shared" si="320"/>
        <v>0</v>
      </c>
      <c r="I538" s="180">
        <f t="shared" si="320"/>
        <v>0</v>
      </c>
      <c r="J538" s="180">
        <f t="shared" si="320"/>
        <v>0</v>
      </c>
      <c r="K538" s="180">
        <f t="shared" si="320"/>
        <v>0</v>
      </c>
      <c r="L538" s="180">
        <f t="shared" si="320"/>
        <v>0</v>
      </c>
      <c r="M538" s="180">
        <f t="shared" si="320"/>
        <v>0</v>
      </c>
      <c r="N538" s="180">
        <f t="shared" si="320"/>
        <v>0</v>
      </c>
      <c r="O538" s="180">
        <f t="shared" si="320"/>
        <v>15</v>
      </c>
      <c r="P538" s="180">
        <f t="shared" si="320"/>
        <v>0</v>
      </c>
      <c r="Q538" s="180">
        <f t="shared" si="320"/>
        <v>0</v>
      </c>
      <c r="R538" s="180">
        <f t="shared" si="320"/>
        <v>0</v>
      </c>
      <c r="S538" s="180">
        <f t="shared" si="320"/>
        <v>0</v>
      </c>
      <c r="T538" s="180">
        <f t="shared" si="320"/>
        <v>0</v>
      </c>
      <c r="U538" s="180">
        <f t="shared" si="320"/>
        <v>0</v>
      </c>
      <c r="V538" s="180">
        <f t="shared" si="320"/>
        <v>0</v>
      </c>
      <c r="W538" s="180"/>
      <c r="X538" s="189"/>
      <c r="Y538" s="189"/>
      <c r="Z538" s="200">
        <f t="shared" si="310"/>
        <v>0</v>
      </c>
      <c r="AA538" s="198">
        <f t="shared" si="306"/>
        <v>0</v>
      </c>
      <c r="AB538" s="199">
        <f t="shared" si="311"/>
        <v>0</v>
      </c>
      <c r="AC538" s="198">
        <f t="shared" si="312"/>
        <v>0</v>
      </c>
      <c r="AD538" s="198">
        <f t="shared" si="313"/>
        <v>0</v>
      </c>
      <c r="AG538" s="161">
        <f t="shared" si="314"/>
        <v>0</v>
      </c>
      <c r="AH538" s="198">
        <f t="shared" si="307"/>
        <v>0</v>
      </c>
      <c r="AJ538" s="200">
        <f t="shared" si="299"/>
        <v>0</v>
      </c>
    </row>
    <row r="539" ht="18" customHeight="1" spans="1:36">
      <c r="A539" s="103"/>
      <c r="B539" s="118">
        <v>2160501</v>
      </c>
      <c r="C539" s="118" t="s">
        <v>176</v>
      </c>
      <c r="D539" s="180">
        <f>E539+F539+W539</f>
        <v>0</v>
      </c>
      <c r="E539" s="180"/>
      <c r="F539" s="180">
        <f>G539+N539</f>
        <v>0</v>
      </c>
      <c r="G539" s="180">
        <f>H539+L539</f>
        <v>0</v>
      </c>
      <c r="H539" s="180">
        <f>SUM(I539:K539)</f>
        <v>0</v>
      </c>
      <c r="I539" s="180"/>
      <c r="J539" s="180"/>
      <c r="K539" s="180"/>
      <c r="L539" s="180"/>
      <c r="M539" s="182"/>
      <c r="N539" s="180">
        <f>SUM(O539:V539)</f>
        <v>0</v>
      </c>
      <c r="O539" s="180"/>
      <c r="P539" s="180"/>
      <c r="Q539" s="180"/>
      <c r="R539" s="180"/>
      <c r="S539" s="180"/>
      <c r="T539" s="180"/>
      <c r="U539" s="180"/>
      <c r="V539" s="180"/>
      <c r="W539" s="180"/>
      <c r="X539" s="189"/>
      <c r="Y539" s="189"/>
      <c r="Z539" s="200">
        <f t="shared" si="310"/>
        <v>0</v>
      </c>
      <c r="AA539" s="198">
        <f t="shared" si="306"/>
        <v>0</v>
      </c>
      <c r="AB539" s="199">
        <f t="shared" si="311"/>
        <v>0</v>
      </c>
      <c r="AC539" s="198">
        <f t="shared" si="312"/>
        <v>0</v>
      </c>
      <c r="AD539" s="198">
        <f t="shared" si="313"/>
        <v>0</v>
      </c>
      <c r="AG539" s="161">
        <f t="shared" si="314"/>
        <v>0</v>
      </c>
      <c r="AH539" s="198">
        <f t="shared" si="307"/>
        <v>0</v>
      </c>
      <c r="AJ539" s="200">
        <f t="shared" si="299"/>
        <v>0</v>
      </c>
    </row>
    <row r="540" ht="18" customHeight="1" spans="1:36">
      <c r="A540" s="103"/>
      <c r="B540" s="118">
        <v>2160502</v>
      </c>
      <c r="C540" s="118" t="s">
        <v>178</v>
      </c>
      <c r="D540" s="180">
        <f>E540+F540+W540</f>
        <v>0</v>
      </c>
      <c r="E540" s="180"/>
      <c r="F540" s="180">
        <f>G540+N540</f>
        <v>0</v>
      </c>
      <c r="G540" s="180">
        <f>H540+L540</f>
        <v>0</v>
      </c>
      <c r="H540" s="180">
        <f>SUM(I540:K540)</f>
        <v>0</v>
      </c>
      <c r="I540" s="180"/>
      <c r="J540" s="180"/>
      <c r="K540" s="180"/>
      <c r="L540" s="180"/>
      <c r="M540" s="182"/>
      <c r="N540" s="180">
        <f>SUM(O540:V540)</f>
        <v>0</v>
      </c>
      <c r="O540" s="180"/>
      <c r="P540" s="180"/>
      <c r="Q540" s="180"/>
      <c r="R540" s="180"/>
      <c r="S540" s="180"/>
      <c r="T540" s="180"/>
      <c r="U540" s="180"/>
      <c r="V540" s="180"/>
      <c r="W540" s="180"/>
      <c r="X540" s="189"/>
      <c r="Y540" s="189"/>
      <c r="Z540" s="200">
        <f t="shared" si="310"/>
        <v>0</v>
      </c>
      <c r="AA540" s="198">
        <f t="shared" si="306"/>
        <v>0</v>
      </c>
      <c r="AB540" s="199">
        <f t="shared" si="311"/>
        <v>0</v>
      </c>
      <c r="AC540" s="198">
        <f t="shared" si="312"/>
        <v>0</v>
      </c>
      <c r="AD540" s="198">
        <f t="shared" si="313"/>
        <v>0</v>
      </c>
      <c r="AG540" s="161">
        <f t="shared" si="314"/>
        <v>0</v>
      </c>
      <c r="AH540" s="198">
        <f t="shared" si="307"/>
        <v>0</v>
      </c>
      <c r="AJ540" s="200">
        <f t="shared" si="299"/>
        <v>0</v>
      </c>
    </row>
    <row r="541" ht="18" customHeight="1" spans="1:36">
      <c r="A541" s="103"/>
      <c r="B541" s="118">
        <v>2160599</v>
      </c>
      <c r="C541" s="118" t="s">
        <v>642</v>
      </c>
      <c r="D541" s="180">
        <f>E541+F541+W541</f>
        <v>0</v>
      </c>
      <c r="E541" s="180"/>
      <c r="F541" s="180">
        <f>G541+N541</f>
        <v>0</v>
      </c>
      <c r="G541" s="180">
        <f>H541+L541</f>
        <v>0</v>
      </c>
      <c r="H541" s="180">
        <f>SUM(I541:K541)</f>
        <v>0</v>
      </c>
      <c r="I541" s="180"/>
      <c r="J541" s="180"/>
      <c r="K541" s="180"/>
      <c r="L541" s="180"/>
      <c r="M541" s="183"/>
      <c r="N541" s="180"/>
      <c r="O541" s="180">
        <v>15</v>
      </c>
      <c r="P541" s="180"/>
      <c r="Q541" s="180"/>
      <c r="R541" s="180"/>
      <c r="S541" s="180"/>
      <c r="T541" s="180"/>
      <c r="U541" s="180"/>
      <c r="V541" s="180"/>
      <c r="W541" s="180"/>
      <c r="X541" s="189"/>
      <c r="Y541" s="189"/>
      <c r="Z541" s="200">
        <f t="shared" si="310"/>
        <v>0</v>
      </c>
      <c r="AA541" s="198">
        <f t="shared" si="306"/>
        <v>0</v>
      </c>
      <c r="AB541" s="199">
        <f t="shared" si="311"/>
        <v>0</v>
      </c>
      <c r="AC541" s="198">
        <f t="shared" si="312"/>
        <v>0</v>
      </c>
      <c r="AD541" s="198">
        <f t="shared" si="313"/>
        <v>0</v>
      </c>
      <c r="AG541" s="161">
        <f t="shared" si="314"/>
        <v>0</v>
      </c>
      <c r="AH541" s="198">
        <f t="shared" si="307"/>
        <v>0</v>
      </c>
      <c r="AJ541" s="200">
        <f t="shared" si="299"/>
        <v>0</v>
      </c>
    </row>
    <row r="542" ht="18" customHeight="1" spans="1:36">
      <c r="A542" s="103">
        <v>1</v>
      </c>
      <c r="B542" s="115">
        <v>2160600</v>
      </c>
      <c r="C542" s="115" t="s">
        <v>643</v>
      </c>
      <c r="D542" s="180">
        <f t="shared" ref="D542:V542" si="321">SUM(D543:D545)</f>
        <v>0</v>
      </c>
      <c r="E542" s="180">
        <f t="shared" si="321"/>
        <v>0</v>
      </c>
      <c r="F542" s="180">
        <f t="shared" si="321"/>
        <v>0</v>
      </c>
      <c r="G542" s="180">
        <f t="shared" si="321"/>
        <v>0</v>
      </c>
      <c r="H542" s="180">
        <f t="shared" si="321"/>
        <v>0</v>
      </c>
      <c r="I542" s="180">
        <f t="shared" si="321"/>
        <v>0</v>
      </c>
      <c r="J542" s="180">
        <f t="shared" si="321"/>
        <v>0</v>
      </c>
      <c r="K542" s="180">
        <f t="shared" si="321"/>
        <v>0</v>
      </c>
      <c r="L542" s="180">
        <f t="shared" si="321"/>
        <v>0</v>
      </c>
      <c r="M542" s="180">
        <f t="shared" si="321"/>
        <v>0</v>
      </c>
      <c r="N542" s="180">
        <f t="shared" si="321"/>
        <v>0</v>
      </c>
      <c r="O542" s="180">
        <f t="shared" si="321"/>
        <v>0</v>
      </c>
      <c r="P542" s="180">
        <f t="shared" si="321"/>
        <v>0</v>
      </c>
      <c r="Q542" s="180">
        <f t="shared" si="321"/>
        <v>0</v>
      </c>
      <c r="R542" s="180">
        <f t="shared" si="321"/>
        <v>0</v>
      </c>
      <c r="S542" s="180">
        <f t="shared" si="321"/>
        <v>0</v>
      </c>
      <c r="T542" s="180">
        <f t="shared" si="321"/>
        <v>0</v>
      </c>
      <c r="U542" s="180">
        <f t="shared" si="321"/>
        <v>0</v>
      </c>
      <c r="V542" s="180">
        <f t="shared" si="321"/>
        <v>0</v>
      </c>
      <c r="W542" s="180"/>
      <c r="X542" s="189"/>
      <c r="Y542" s="189"/>
      <c r="Z542" s="200">
        <f t="shared" si="310"/>
        <v>0</v>
      </c>
      <c r="AA542" s="198">
        <f t="shared" si="306"/>
        <v>0</v>
      </c>
      <c r="AB542" s="199">
        <f t="shared" si="311"/>
        <v>0</v>
      </c>
      <c r="AC542" s="198">
        <f t="shared" si="312"/>
        <v>0</v>
      </c>
      <c r="AD542" s="198">
        <f t="shared" si="313"/>
        <v>0</v>
      </c>
      <c r="AG542" s="161">
        <f t="shared" si="314"/>
        <v>0</v>
      </c>
      <c r="AH542" s="198">
        <f t="shared" si="307"/>
        <v>0</v>
      </c>
      <c r="AJ542" s="200">
        <f t="shared" si="299"/>
        <v>0</v>
      </c>
    </row>
    <row r="543" ht="18" customHeight="1" spans="1:36">
      <c r="A543" s="103"/>
      <c r="B543" s="118">
        <v>2160601</v>
      </c>
      <c r="C543" s="118" t="s">
        <v>176</v>
      </c>
      <c r="D543" s="180">
        <f>E543+F543+W543</f>
        <v>0</v>
      </c>
      <c r="E543" s="180"/>
      <c r="F543" s="180">
        <f>G543+N543</f>
        <v>0</v>
      </c>
      <c r="G543" s="180">
        <f>H543+L543</f>
        <v>0</v>
      </c>
      <c r="H543" s="180">
        <f>SUM(I543:K543)</f>
        <v>0</v>
      </c>
      <c r="I543" s="180"/>
      <c r="J543" s="180"/>
      <c r="K543" s="180"/>
      <c r="L543" s="180"/>
      <c r="M543" s="182"/>
      <c r="N543" s="180">
        <f>SUM(O543:V543)</f>
        <v>0</v>
      </c>
      <c r="O543" s="180"/>
      <c r="P543" s="180"/>
      <c r="Q543" s="180"/>
      <c r="R543" s="180"/>
      <c r="S543" s="180"/>
      <c r="T543" s="180"/>
      <c r="U543" s="180"/>
      <c r="V543" s="180"/>
      <c r="W543" s="180"/>
      <c r="X543" s="189"/>
      <c r="Y543" s="189"/>
      <c r="Z543" s="200">
        <f t="shared" si="310"/>
        <v>0</v>
      </c>
      <c r="AA543" s="198">
        <f t="shared" si="306"/>
        <v>0</v>
      </c>
      <c r="AB543" s="199">
        <f t="shared" si="311"/>
        <v>0</v>
      </c>
      <c r="AC543" s="198">
        <f t="shared" si="312"/>
        <v>0</v>
      </c>
      <c r="AD543" s="198">
        <f t="shared" si="313"/>
        <v>0</v>
      </c>
      <c r="AG543" s="161">
        <f t="shared" si="314"/>
        <v>0</v>
      </c>
      <c r="AH543" s="198">
        <f t="shared" si="307"/>
        <v>0</v>
      </c>
      <c r="AJ543" s="200">
        <f t="shared" si="299"/>
        <v>0</v>
      </c>
    </row>
    <row r="544" ht="18" customHeight="1" spans="1:36">
      <c r="A544" s="103"/>
      <c r="B544" s="118">
        <v>2160602</v>
      </c>
      <c r="C544" s="118" t="s">
        <v>178</v>
      </c>
      <c r="D544" s="180">
        <f>E544+F544+W544</f>
        <v>0</v>
      </c>
      <c r="E544" s="180"/>
      <c r="F544" s="180">
        <f>G544+N544</f>
        <v>0</v>
      </c>
      <c r="G544" s="180">
        <f>H544+L544</f>
        <v>0</v>
      </c>
      <c r="H544" s="180">
        <f>SUM(I544:K544)</f>
        <v>0</v>
      </c>
      <c r="I544" s="180"/>
      <c r="J544" s="180"/>
      <c r="K544" s="180"/>
      <c r="L544" s="180"/>
      <c r="M544" s="182"/>
      <c r="N544" s="180">
        <f>SUM(O544:V544)</f>
        <v>0</v>
      </c>
      <c r="O544" s="180"/>
      <c r="P544" s="180"/>
      <c r="Q544" s="180"/>
      <c r="R544" s="180"/>
      <c r="S544" s="180"/>
      <c r="T544" s="180"/>
      <c r="U544" s="180"/>
      <c r="V544" s="180"/>
      <c r="W544" s="180"/>
      <c r="X544" s="189"/>
      <c r="Y544" s="189"/>
      <c r="Z544" s="200">
        <f t="shared" si="310"/>
        <v>0</v>
      </c>
      <c r="AA544" s="198">
        <f t="shared" si="306"/>
        <v>0</v>
      </c>
      <c r="AB544" s="199">
        <f t="shared" si="311"/>
        <v>0</v>
      </c>
      <c r="AC544" s="198">
        <f t="shared" si="312"/>
        <v>0</v>
      </c>
      <c r="AD544" s="198">
        <f t="shared" si="313"/>
        <v>0</v>
      </c>
      <c r="AG544" s="161">
        <f t="shared" si="314"/>
        <v>0</v>
      </c>
      <c r="AH544" s="198">
        <f t="shared" si="307"/>
        <v>0</v>
      </c>
      <c r="AJ544" s="200">
        <f t="shared" si="299"/>
        <v>0</v>
      </c>
    </row>
    <row r="545" ht="18" customHeight="1" spans="1:36">
      <c r="A545" s="103"/>
      <c r="B545" s="118">
        <v>2160699</v>
      </c>
      <c r="C545" s="118" t="s">
        <v>644</v>
      </c>
      <c r="D545" s="180">
        <f>E545+F545+W545</f>
        <v>0</v>
      </c>
      <c r="E545" s="180"/>
      <c r="F545" s="180">
        <f>G545+N545</f>
        <v>0</v>
      </c>
      <c r="G545" s="180">
        <f>H545+L545</f>
        <v>0</v>
      </c>
      <c r="H545" s="180">
        <f>SUM(I545:K545)</f>
        <v>0</v>
      </c>
      <c r="I545" s="180"/>
      <c r="J545" s="180"/>
      <c r="K545" s="180"/>
      <c r="L545" s="180"/>
      <c r="M545" s="183" t="s">
        <v>645</v>
      </c>
      <c r="N545" s="180">
        <f>SUM(O545:V545)</f>
        <v>0</v>
      </c>
      <c r="O545" s="180"/>
      <c r="P545" s="180"/>
      <c r="Q545" s="180"/>
      <c r="R545" s="180"/>
      <c r="S545" s="180"/>
      <c r="T545" s="180"/>
      <c r="U545" s="180"/>
      <c r="V545" s="180"/>
      <c r="W545" s="180"/>
      <c r="X545" s="189"/>
      <c r="Y545" s="189"/>
      <c r="Z545" s="200">
        <f t="shared" si="310"/>
        <v>0</v>
      </c>
      <c r="AA545" s="198">
        <f t="shared" si="306"/>
        <v>0</v>
      </c>
      <c r="AB545" s="199">
        <f t="shared" si="311"/>
        <v>0</v>
      </c>
      <c r="AC545" s="198">
        <f t="shared" si="312"/>
        <v>0</v>
      </c>
      <c r="AD545" s="198">
        <f t="shared" si="313"/>
        <v>0</v>
      </c>
      <c r="AG545" s="161">
        <f t="shared" si="314"/>
        <v>0</v>
      </c>
      <c r="AH545" s="198">
        <f t="shared" si="307"/>
        <v>0</v>
      </c>
      <c r="AJ545" s="200">
        <f t="shared" si="299"/>
        <v>0</v>
      </c>
    </row>
    <row r="546" ht="18" customHeight="1" spans="1:36">
      <c r="A546" s="103"/>
      <c r="B546" s="115">
        <v>2169999</v>
      </c>
      <c r="C546" s="115" t="s">
        <v>646</v>
      </c>
      <c r="D546" s="180">
        <f>E546+F546+W546</f>
        <v>0</v>
      </c>
      <c r="E546" s="180"/>
      <c r="F546" s="180">
        <f>G546+N546</f>
        <v>0</v>
      </c>
      <c r="G546" s="180">
        <f>H546+L546</f>
        <v>0</v>
      </c>
      <c r="H546" s="180">
        <f>SUM(I546:K546)</f>
        <v>0</v>
      </c>
      <c r="I546" s="180"/>
      <c r="J546" s="180"/>
      <c r="K546" s="180"/>
      <c r="L546" s="180"/>
      <c r="M546" s="183"/>
      <c r="N546" s="180">
        <f>SUM(O546:V546)</f>
        <v>0</v>
      </c>
      <c r="O546" s="180"/>
      <c r="P546" s="180"/>
      <c r="Q546" s="180"/>
      <c r="R546" s="180"/>
      <c r="S546" s="180"/>
      <c r="T546" s="180"/>
      <c r="U546" s="180"/>
      <c r="V546" s="180"/>
      <c r="W546" s="180"/>
      <c r="X546" s="189"/>
      <c r="Y546" s="189"/>
      <c r="Z546" s="200">
        <f t="shared" si="310"/>
        <v>0</v>
      </c>
      <c r="AA546" s="198">
        <f t="shared" si="306"/>
        <v>0</v>
      </c>
      <c r="AB546" s="199">
        <f t="shared" si="311"/>
        <v>0</v>
      </c>
      <c r="AC546" s="198">
        <f t="shared" si="312"/>
        <v>0</v>
      </c>
      <c r="AD546" s="198">
        <f t="shared" si="313"/>
        <v>0</v>
      </c>
      <c r="AG546" s="161">
        <f t="shared" si="314"/>
        <v>0</v>
      </c>
      <c r="AH546" s="198">
        <f t="shared" si="307"/>
        <v>0</v>
      </c>
      <c r="AJ546" s="200">
        <f t="shared" si="299"/>
        <v>0</v>
      </c>
    </row>
    <row r="547" ht="18" customHeight="1" spans="1:36">
      <c r="A547" s="103">
        <v>1</v>
      </c>
      <c r="B547" s="115">
        <v>2170000</v>
      </c>
      <c r="C547" s="115" t="s">
        <v>647</v>
      </c>
      <c r="D547" s="180">
        <f t="shared" ref="D547:V547" si="322">D548+D551+D553</f>
        <v>124.7</v>
      </c>
      <c r="E547" s="180">
        <f t="shared" si="322"/>
        <v>108.7</v>
      </c>
      <c r="F547" s="180">
        <f t="shared" si="322"/>
        <v>16</v>
      </c>
      <c r="G547" s="180">
        <f t="shared" si="322"/>
        <v>0</v>
      </c>
      <c r="H547" s="180">
        <f t="shared" si="322"/>
        <v>0</v>
      </c>
      <c r="I547" s="180">
        <f t="shared" si="322"/>
        <v>0</v>
      </c>
      <c r="J547" s="180">
        <f t="shared" si="322"/>
        <v>0</v>
      </c>
      <c r="K547" s="180">
        <f t="shared" si="322"/>
        <v>0</v>
      </c>
      <c r="L547" s="180">
        <f t="shared" si="322"/>
        <v>0</v>
      </c>
      <c r="M547" s="180">
        <f t="shared" si="322"/>
        <v>0</v>
      </c>
      <c r="N547" s="180">
        <f t="shared" si="322"/>
        <v>16</v>
      </c>
      <c r="O547" s="180">
        <f t="shared" si="322"/>
        <v>9</v>
      </c>
      <c r="P547" s="180">
        <f t="shared" si="322"/>
        <v>0</v>
      </c>
      <c r="Q547" s="180">
        <f t="shared" si="322"/>
        <v>0</v>
      </c>
      <c r="R547" s="180">
        <f t="shared" si="322"/>
        <v>0</v>
      </c>
      <c r="S547" s="180">
        <f t="shared" si="322"/>
        <v>0</v>
      </c>
      <c r="T547" s="180">
        <f t="shared" si="322"/>
        <v>0</v>
      </c>
      <c r="U547" s="180">
        <f t="shared" si="322"/>
        <v>0</v>
      </c>
      <c r="V547" s="180">
        <f t="shared" si="322"/>
        <v>0</v>
      </c>
      <c r="W547" s="180"/>
      <c r="X547" s="189"/>
      <c r="Y547" s="189"/>
      <c r="Z547" s="200">
        <f t="shared" si="310"/>
        <v>124.7</v>
      </c>
      <c r="AA547" s="198">
        <f>Z547/223755.7</f>
        <v>0.0006</v>
      </c>
      <c r="AB547" s="199">
        <f t="shared" si="311"/>
        <v>57</v>
      </c>
      <c r="AC547" s="198">
        <f t="shared" si="312"/>
        <v>0.8432</v>
      </c>
      <c r="AD547" s="198">
        <f t="shared" si="313"/>
        <v>0.0002</v>
      </c>
      <c r="AE547" s="170">
        <v>58.6</v>
      </c>
      <c r="AF547" s="170">
        <v>9</v>
      </c>
      <c r="AG547" s="161">
        <f t="shared" si="314"/>
        <v>67.6</v>
      </c>
      <c r="AH547" s="198">
        <f>AG547/192555</f>
        <v>0.0004</v>
      </c>
      <c r="AJ547" s="200">
        <f t="shared" si="299"/>
        <v>0</v>
      </c>
    </row>
    <row r="548" ht="18" customHeight="1" spans="1:36">
      <c r="A548" s="103">
        <v>1</v>
      </c>
      <c r="B548" s="115">
        <v>2170100</v>
      </c>
      <c r="C548" s="115" t="s">
        <v>648</v>
      </c>
      <c r="D548" s="180">
        <f t="shared" ref="D548:V548" si="323">SUM(D549:D550)</f>
        <v>108.7</v>
      </c>
      <c r="E548" s="180">
        <f t="shared" si="323"/>
        <v>108.7</v>
      </c>
      <c r="F548" s="180">
        <f t="shared" si="323"/>
        <v>0</v>
      </c>
      <c r="G548" s="180">
        <f t="shared" si="323"/>
        <v>0</v>
      </c>
      <c r="H548" s="180">
        <f t="shared" si="323"/>
        <v>0</v>
      </c>
      <c r="I548" s="180">
        <f t="shared" si="323"/>
        <v>0</v>
      </c>
      <c r="J548" s="180">
        <f t="shared" si="323"/>
        <v>0</v>
      </c>
      <c r="K548" s="180">
        <f t="shared" si="323"/>
        <v>0</v>
      </c>
      <c r="L548" s="180">
        <f t="shared" si="323"/>
        <v>0</v>
      </c>
      <c r="M548" s="180">
        <f t="shared" si="323"/>
        <v>0</v>
      </c>
      <c r="N548" s="180">
        <f t="shared" si="323"/>
        <v>0</v>
      </c>
      <c r="O548" s="180">
        <f t="shared" si="323"/>
        <v>0</v>
      </c>
      <c r="P548" s="180">
        <f t="shared" si="323"/>
        <v>0</v>
      </c>
      <c r="Q548" s="180">
        <f t="shared" si="323"/>
        <v>0</v>
      </c>
      <c r="R548" s="180">
        <f t="shared" si="323"/>
        <v>0</v>
      </c>
      <c r="S548" s="180">
        <f t="shared" si="323"/>
        <v>0</v>
      </c>
      <c r="T548" s="180">
        <f t="shared" si="323"/>
        <v>0</v>
      </c>
      <c r="U548" s="180">
        <f t="shared" si="323"/>
        <v>0</v>
      </c>
      <c r="V548" s="180">
        <f t="shared" si="323"/>
        <v>0</v>
      </c>
      <c r="W548" s="180"/>
      <c r="X548" s="189"/>
      <c r="Y548" s="189"/>
      <c r="Z548" s="200">
        <f t="shared" si="310"/>
        <v>0</v>
      </c>
      <c r="AA548" s="198">
        <f t="shared" si="306"/>
        <v>0</v>
      </c>
      <c r="AB548" s="199">
        <f t="shared" si="311"/>
        <v>0</v>
      </c>
      <c r="AC548" s="198">
        <f t="shared" si="312"/>
        <v>0</v>
      </c>
      <c r="AD548" s="198">
        <f t="shared" si="313"/>
        <v>0</v>
      </c>
      <c r="AG548" s="161">
        <f t="shared" si="314"/>
        <v>0</v>
      </c>
      <c r="AH548" s="198">
        <f t="shared" si="307"/>
        <v>0</v>
      </c>
      <c r="AJ548" s="200">
        <f t="shared" si="299"/>
        <v>0</v>
      </c>
    </row>
    <row r="549" s="162" customFormat="1" ht="18" customHeight="1" spans="1:36">
      <c r="A549" s="103"/>
      <c r="B549" s="118">
        <v>2170101</v>
      </c>
      <c r="C549" s="118" t="s">
        <v>176</v>
      </c>
      <c r="D549" s="180">
        <f>E549+F549+W549</f>
        <v>108.7</v>
      </c>
      <c r="E549" s="180">
        <v>108.7</v>
      </c>
      <c r="F549" s="180">
        <f>G549+N549</f>
        <v>0</v>
      </c>
      <c r="G549" s="180">
        <f>H549+L549</f>
        <v>0</v>
      </c>
      <c r="H549" s="180">
        <f>SUM(I549:K549)</f>
        <v>0</v>
      </c>
      <c r="I549" s="180"/>
      <c r="J549" s="180"/>
      <c r="K549" s="180"/>
      <c r="L549" s="180"/>
      <c r="M549" s="183"/>
      <c r="N549" s="180">
        <f>SUM(O549:V549)</f>
        <v>0</v>
      </c>
      <c r="O549" s="180"/>
      <c r="P549" s="180"/>
      <c r="Q549" s="180"/>
      <c r="R549" s="180"/>
      <c r="S549" s="180"/>
      <c r="T549" s="180"/>
      <c r="U549" s="180"/>
      <c r="V549" s="180"/>
      <c r="W549" s="180"/>
      <c r="X549" s="189"/>
      <c r="Y549" s="189"/>
      <c r="Z549" s="200">
        <f t="shared" si="310"/>
        <v>0</v>
      </c>
      <c r="AA549" s="198">
        <f t="shared" si="306"/>
        <v>0</v>
      </c>
      <c r="AB549" s="199">
        <f t="shared" si="311"/>
        <v>0</v>
      </c>
      <c r="AC549" s="198">
        <f t="shared" si="312"/>
        <v>0</v>
      </c>
      <c r="AD549" s="198">
        <f t="shared" si="313"/>
        <v>0</v>
      </c>
      <c r="AG549" s="161">
        <f t="shared" si="314"/>
        <v>0</v>
      </c>
      <c r="AH549" s="198">
        <f t="shared" si="307"/>
        <v>0</v>
      </c>
      <c r="AJ549" s="200">
        <f t="shared" si="299"/>
        <v>0</v>
      </c>
    </row>
    <row r="550" s="162" customFormat="1" ht="18" customHeight="1" spans="1:36">
      <c r="A550" s="103"/>
      <c r="B550" s="118">
        <v>2170102</v>
      </c>
      <c r="C550" s="118" t="s">
        <v>178</v>
      </c>
      <c r="D550" s="180">
        <f>E550+F550+W550</f>
        <v>0</v>
      </c>
      <c r="E550" s="180"/>
      <c r="F550" s="180">
        <f>G550+N550</f>
        <v>0</v>
      </c>
      <c r="G550" s="180">
        <f>H550+L550</f>
        <v>0</v>
      </c>
      <c r="H550" s="180">
        <f>SUM(I550:K550)</f>
        <v>0</v>
      </c>
      <c r="I550" s="180"/>
      <c r="J550" s="180"/>
      <c r="K550" s="180"/>
      <c r="L550" s="180"/>
      <c r="M550" s="183"/>
      <c r="N550" s="180">
        <f>SUM(O550:V550)</f>
        <v>0</v>
      </c>
      <c r="O550" s="180"/>
      <c r="P550" s="180"/>
      <c r="Q550" s="180"/>
      <c r="R550" s="180"/>
      <c r="S550" s="180"/>
      <c r="T550" s="180"/>
      <c r="U550" s="180"/>
      <c r="V550" s="180"/>
      <c r="W550" s="180"/>
      <c r="X550" s="189"/>
      <c r="Y550" s="189"/>
      <c r="Z550" s="200">
        <f t="shared" si="310"/>
        <v>0</v>
      </c>
      <c r="AA550" s="198">
        <f t="shared" si="306"/>
        <v>0</v>
      </c>
      <c r="AB550" s="199">
        <f t="shared" si="311"/>
        <v>0</v>
      </c>
      <c r="AC550" s="198">
        <f t="shared" si="312"/>
        <v>0</v>
      </c>
      <c r="AD550" s="198">
        <f t="shared" si="313"/>
        <v>0</v>
      </c>
      <c r="AG550" s="161">
        <f t="shared" si="314"/>
        <v>0</v>
      </c>
      <c r="AH550" s="198">
        <f t="shared" si="307"/>
        <v>0</v>
      </c>
      <c r="AJ550" s="200">
        <f t="shared" si="299"/>
        <v>0</v>
      </c>
    </row>
    <row r="551" ht="18" customHeight="1" spans="1:36">
      <c r="A551" s="103">
        <v>1</v>
      </c>
      <c r="B551" s="115">
        <v>2170200</v>
      </c>
      <c r="C551" s="115" t="s">
        <v>649</v>
      </c>
      <c r="D551" s="180">
        <f t="shared" ref="D551:V551" si="324">D552</f>
        <v>16</v>
      </c>
      <c r="E551" s="180">
        <f t="shared" si="324"/>
        <v>0</v>
      </c>
      <c r="F551" s="180">
        <f t="shared" si="324"/>
        <v>16</v>
      </c>
      <c r="G551" s="180">
        <f t="shared" si="324"/>
        <v>0</v>
      </c>
      <c r="H551" s="180">
        <f t="shared" si="324"/>
        <v>0</v>
      </c>
      <c r="I551" s="180">
        <f t="shared" si="324"/>
        <v>0</v>
      </c>
      <c r="J551" s="180">
        <f t="shared" si="324"/>
        <v>0</v>
      </c>
      <c r="K551" s="180">
        <f t="shared" si="324"/>
        <v>0</v>
      </c>
      <c r="L551" s="180">
        <f t="shared" si="324"/>
        <v>0</v>
      </c>
      <c r="M551" s="180">
        <f t="shared" si="324"/>
        <v>0</v>
      </c>
      <c r="N551" s="180">
        <f t="shared" si="324"/>
        <v>16</v>
      </c>
      <c r="O551" s="180">
        <f t="shared" si="324"/>
        <v>9</v>
      </c>
      <c r="P551" s="180">
        <f t="shared" si="324"/>
        <v>0</v>
      </c>
      <c r="Q551" s="180">
        <f t="shared" si="324"/>
        <v>0</v>
      </c>
      <c r="R551" s="180">
        <f t="shared" si="324"/>
        <v>0</v>
      </c>
      <c r="S551" s="180">
        <f t="shared" si="324"/>
        <v>0</v>
      </c>
      <c r="T551" s="180">
        <f t="shared" si="324"/>
        <v>0</v>
      </c>
      <c r="U551" s="180">
        <f t="shared" si="324"/>
        <v>0</v>
      </c>
      <c r="V551" s="180">
        <f t="shared" si="324"/>
        <v>0</v>
      </c>
      <c r="W551" s="180"/>
      <c r="X551" s="189"/>
      <c r="Y551" s="189"/>
      <c r="Z551" s="200">
        <f t="shared" si="310"/>
        <v>0</v>
      </c>
      <c r="AA551" s="198">
        <f t="shared" si="306"/>
        <v>0</v>
      </c>
      <c r="AB551" s="199">
        <f t="shared" si="311"/>
        <v>0</v>
      </c>
      <c r="AC551" s="198">
        <f t="shared" si="312"/>
        <v>0</v>
      </c>
      <c r="AD551" s="198">
        <f t="shared" si="313"/>
        <v>0</v>
      </c>
      <c r="AG551" s="161">
        <f t="shared" si="314"/>
        <v>0</v>
      </c>
      <c r="AH551" s="198">
        <f t="shared" si="307"/>
        <v>0</v>
      </c>
      <c r="AJ551" s="200">
        <f t="shared" si="299"/>
        <v>0</v>
      </c>
    </row>
    <row r="552" ht="18" customHeight="1" spans="1:36">
      <c r="A552" s="103"/>
      <c r="B552" s="118">
        <v>2170299</v>
      </c>
      <c r="C552" s="118" t="s">
        <v>650</v>
      </c>
      <c r="D552" s="180">
        <f>E552+F552+W552</f>
        <v>16</v>
      </c>
      <c r="E552" s="180"/>
      <c r="F552" s="180">
        <f>G552+N552</f>
        <v>16</v>
      </c>
      <c r="G552" s="180">
        <f>H552+L552</f>
        <v>0</v>
      </c>
      <c r="H552" s="180">
        <f>SUM(I552:K552)</f>
        <v>0</v>
      </c>
      <c r="I552" s="180"/>
      <c r="J552" s="180"/>
      <c r="K552" s="180"/>
      <c r="L552" s="180"/>
      <c r="M552" s="183"/>
      <c r="N552" s="180">
        <v>16</v>
      </c>
      <c r="O552" s="180">
        <v>9</v>
      </c>
      <c r="P552" s="180"/>
      <c r="Q552" s="180"/>
      <c r="R552" s="180"/>
      <c r="S552" s="180"/>
      <c r="T552" s="180"/>
      <c r="U552" s="180"/>
      <c r="V552" s="180"/>
      <c r="W552" s="180"/>
      <c r="X552" s="189"/>
      <c r="Y552" s="189"/>
      <c r="Z552" s="200">
        <f t="shared" si="310"/>
        <v>0</v>
      </c>
      <c r="AA552" s="198">
        <f t="shared" si="306"/>
        <v>0</v>
      </c>
      <c r="AB552" s="199">
        <f t="shared" si="311"/>
        <v>0</v>
      </c>
      <c r="AC552" s="198">
        <f t="shared" si="312"/>
        <v>0</v>
      </c>
      <c r="AD552" s="198">
        <f t="shared" si="313"/>
        <v>0</v>
      </c>
      <c r="AG552" s="161">
        <f t="shared" si="314"/>
        <v>0</v>
      </c>
      <c r="AH552" s="198">
        <f t="shared" si="307"/>
        <v>0</v>
      </c>
      <c r="AJ552" s="200">
        <f t="shared" si="299"/>
        <v>0</v>
      </c>
    </row>
    <row r="553" ht="18" customHeight="1" spans="1:36">
      <c r="A553" s="103">
        <v>1</v>
      </c>
      <c r="B553" s="115">
        <v>2179900</v>
      </c>
      <c r="C553" s="115" t="s">
        <v>651</v>
      </c>
      <c r="D553" s="180">
        <f>D554</f>
        <v>0</v>
      </c>
      <c r="E553" s="180">
        <f>E554</f>
        <v>0</v>
      </c>
      <c r="F553" s="180">
        <f>G553+N553</f>
        <v>0</v>
      </c>
      <c r="G553" s="180">
        <f>H553+L553</f>
        <v>0</v>
      </c>
      <c r="H553" s="180">
        <f>SUM(I553:K553)</f>
        <v>0</v>
      </c>
      <c r="I553" s="180">
        <f>I554</f>
        <v>0</v>
      </c>
      <c r="J553" s="180"/>
      <c r="K553" s="180"/>
      <c r="L553" s="180">
        <f>L554</f>
        <v>0</v>
      </c>
      <c r="M553" s="180">
        <f>M554</f>
        <v>0</v>
      </c>
      <c r="N553" s="180">
        <f>SUM(O553:V553)</f>
        <v>0</v>
      </c>
      <c r="O553" s="180">
        <f t="shared" ref="O553:V553" si="325">O554</f>
        <v>0</v>
      </c>
      <c r="P553" s="180">
        <f t="shared" si="325"/>
        <v>0</v>
      </c>
      <c r="Q553" s="180">
        <f t="shared" si="325"/>
        <v>0</v>
      </c>
      <c r="R553" s="180">
        <f t="shared" si="325"/>
        <v>0</v>
      </c>
      <c r="S553" s="180">
        <f t="shared" si="325"/>
        <v>0</v>
      </c>
      <c r="T553" s="180">
        <f t="shared" si="325"/>
        <v>0</v>
      </c>
      <c r="U553" s="180">
        <f t="shared" si="325"/>
        <v>0</v>
      </c>
      <c r="V553" s="180">
        <f t="shared" si="325"/>
        <v>0</v>
      </c>
      <c r="W553" s="180"/>
      <c r="X553" s="189"/>
      <c r="Y553" s="189"/>
      <c r="Z553" s="200">
        <f t="shared" si="310"/>
        <v>0</v>
      </c>
      <c r="AA553" s="198">
        <f t="shared" si="306"/>
        <v>0</v>
      </c>
      <c r="AB553" s="199">
        <f t="shared" si="311"/>
        <v>0</v>
      </c>
      <c r="AC553" s="198">
        <f t="shared" si="312"/>
        <v>0</v>
      </c>
      <c r="AD553" s="198">
        <f t="shared" si="313"/>
        <v>0</v>
      </c>
      <c r="AG553" s="161">
        <f t="shared" si="314"/>
        <v>0</v>
      </c>
      <c r="AH553" s="198">
        <f t="shared" si="307"/>
        <v>0</v>
      </c>
      <c r="AJ553" s="200">
        <f t="shared" si="299"/>
        <v>0</v>
      </c>
    </row>
    <row r="554" ht="18" customHeight="1" spans="1:36">
      <c r="A554" s="103"/>
      <c r="B554" s="118">
        <v>2179901</v>
      </c>
      <c r="C554" s="118" t="s">
        <v>652</v>
      </c>
      <c r="D554" s="180">
        <f>E554+F554+W554</f>
        <v>0</v>
      </c>
      <c r="E554" s="180"/>
      <c r="F554" s="180">
        <f>G554+N554</f>
        <v>0</v>
      </c>
      <c r="G554" s="180">
        <f>H554+L554</f>
        <v>0</v>
      </c>
      <c r="H554" s="180">
        <f>SUM(I554:K554)</f>
        <v>0</v>
      </c>
      <c r="I554" s="180"/>
      <c r="J554" s="180"/>
      <c r="K554" s="180"/>
      <c r="L554" s="180"/>
      <c r="M554" s="209"/>
      <c r="N554" s="180">
        <f>SUM(O554:V554)</f>
        <v>0</v>
      </c>
      <c r="O554" s="180"/>
      <c r="P554" s="180"/>
      <c r="Q554" s="180"/>
      <c r="R554" s="180"/>
      <c r="S554" s="180"/>
      <c r="T554" s="180"/>
      <c r="U554" s="180"/>
      <c r="V554" s="180"/>
      <c r="W554" s="180"/>
      <c r="X554" s="189"/>
      <c r="Y554" s="189"/>
      <c r="Z554" s="200">
        <f t="shared" si="310"/>
        <v>0</v>
      </c>
      <c r="AA554" s="198">
        <f t="shared" si="306"/>
        <v>0</v>
      </c>
      <c r="AB554" s="199">
        <f t="shared" si="311"/>
        <v>0</v>
      </c>
      <c r="AC554" s="198">
        <f t="shared" si="312"/>
        <v>0</v>
      </c>
      <c r="AD554" s="198">
        <f t="shared" si="313"/>
        <v>0</v>
      </c>
      <c r="AG554" s="161">
        <f t="shared" si="314"/>
        <v>0</v>
      </c>
      <c r="AH554" s="198">
        <f t="shared" si="307"/>
        <v>0</v>
      </c>
      <c r="AJ554" s="200">
        <f t="shared" si="299"/>
        <v>0</v>
      </c>
    </row>
    <row r="555" ht="18" customHeight="1" spans="1:36">
      <c r="A555" s="103">
        <v>1</v>
      </c>
      <c r="B555" s="146">
        <v>2200000</v>
      </c>
      <c r="C555" s="147" t="s">
        <v>653</v>
      </c>
      <c r="D555" s="180">
        <f t="shared" ref="D555:V555" si="326">D556+D568+D571</f>
        <v>3818.3</v>
      </c>
      <c r="E555" s="180">
        <f t="shared" si="326"/>
        <v>1921</v>
      </c>
      <c r="F555" s="180">
        <f t="shared" si="326"/>
        <v>1897.3</v>
      </c>
      <c r="G555" s="180">
        <f t="shared" si="326"/>
        <v>1603.8</v>
      </c>
      <c r="H555" s="180">
        <f t="shared" si="326"/>
        <v>0</v>
      </c>
      <c r="I555" s="180">
        <f t="shared" si="326"/>
        <v>0</v>
      </c>
      <c r="J555" s="180">
        <f t="shared" si="326"/>
        <v>0</v>
      </c>
      <c r="K555" s="180">
        <f t="shared" si="326"/>
        <v>0</v>
      </c>
      <c r="L555" s="180">
        <f t="shared" si="326"/>
        <v>0</v>
      </c>
      <c r="M555" s="180">
        <f t="shared" si="326"/>
        <v>0</v>
      </c>
      <c r="N555" s="180">
        <f t="shared" si="326"/>
        <v>293.5</v>
      </c>
      <c r="O555" s="180">
        <f t="shared" si="326"/>
        <v>25</v>
      </c>
      <c r="P555" s="180">
        <f t="shared" si="326"/>
        <v>0</v>
      </c>
      <c r="Q555" s="180">
        <f t="shared" si="326"/>
        <v>0</v>
      </c>
      <c r="R555" s="180">
        <f t="shared" si="326"/>
        <v>30</v>
      </c>
      <c r="S555" s="180">
        <f t="shared" si="326"/>
        <v>0</v>
      </c>
      <c r="T555" s="180">
        <f t="shared" si="326"/>
        <v>0</v>
      </c>
      <c r="U555" s="180">
        <f t="shared" si="326"/>
        <v>0</v>
      </c>
      <c r="V555" s="180">
        <f t="shared" si="326"/>
        <v>440</v>
      </c>
      <c r="W555" s="180"/>
      <c r="X555" s="189"/>
      <c r="Y555" s="189"/>
      <c r="Z555" s="200">
        <f t="shared" si="310"/>
        <v>2214.5</v>
      </c>
      <c r="AA555" s="198">
        <f>Z555/223755.7</f>
        <v>0.0099</v>
      </c>
      <c r="AB555" s="199">
        <f t="shared" si="311"/>
        <v>904</v>
      </c>
      <c r="AC555" s="198">
        <f t="shared" si="312"/>
        <v>0.69</v>
      </c>
      <c r="AD555" s="198">
        <f t="shared" si="313"/>
        <v>0.0031</v>
      </c>
      <c r="AE555" s="170">
        <v>677.1</v>
      </c>
      <c r="AF555" s="170">
        <v>633</v>
      </c>
      <c r="AG555" s="161">
        <f t="shared" si="314"/>
        <v>1310.1</v>
      </c>
      <c r="AH555" s="198">
        <f>AG555/192555</f>
        <v>0.0068</v>
      </c>
      <c r="AJ555" s="200">
        <f t="shared" si="299"/>
        <v>0</v>
      </c>
    </row>
    <row r="556" ht="18" customHeight="1" spans="1:36">
      <c r="A556" s="103">
        <v>1</v>
      </c>
      <c r="B556" s="146">
        <v>2200100</v>
      </c>
      <c r="C556" s="147" t="s">
        <v>654</v>
      </c>
      <c r="D556" s="180">
        <f>D557+SUM(D560:D567)</f>
        <v>3737</v>
      </c>
      <c r="E556" s="180">
        <f t="shared" ref="E556:W556" si="327">E557+SUM(E560:E567)</f>
        <v>1874.7</v>
      </c>
      <c r="F556" s="180">
        <f t="shared" si="327"/>
        <v>1862.3</v>
      </c>
      <c r="G556" s="180">
        <f t="shared" si="327"/>
        <v>1603.8</v>
      </c>
      <c r="H556" s="180">
        <f t="shared" si="327"/>
        <v>0</v>
      </c>
      <c r="I556" s="180">
        <f t="shared" si="327"/>
        <v>0</v>
      </c>
      <c r="J556" s="180">
        <f t="shared" si="327"/>
        <v>0</v>
      </c>
      <c r="K556" s="180">
        <f t="shared" si="327"/>
        <v>0</v>
      </c>
      <c r="L556" s="180">
        <f t="shared" si="327"/>
        <v>0</v>
      </c>
      <c r="M556" s="180">
        <f t="shared" si="327"/>
        <v>0</v>
      </c>
      <c r="N556" s="180">
        <f t="shared" si="327"/>
        <v>258.5</v>
      </c>
      <c r="O556" s="180">
        <f t="shared" si="327"/>
        <v>0</v>
      </c>
      <c r="P556" s="180">
        <f t="shared" si="327"/>
        <v>0</v>
      </c>
      <c r="Q556" s="180">
        <f t="shared" si="327"/>
        <v>0</v>
      </c>
      <c r="R556" s="180">
        <f t="shared" si="327"/>
        <v>30</v>
      </c>
      <c r="S556" s="180">
        <f t="shared" si="327"/>
        <v>0</v>
      </c>
      <c r="T556" s="180">
        <f t="shared" si="327"/>
        <v>0</v>
      </c>
      <c r="U556" s="180">
        <f t="shared" si="327"/>
        <v>0</v>
      </c>
      <c r="V556" s="180">
        <f t="shared" si="327"/>
        <v>440</v>
      </c>
      <c r="W556" s="180">
        <f t="shared" si="327"/>
        <v>0</v>
      </c>
      <c r="X556" s="189"/>
      <c r="Y556" s="189"/>
      <c r="Z556" s="200">
        <f t="shared" si="310"/>
        <v>0</v>
      </c>
      <c r="AA556" s="198">
        <f t="shared" si="306"/>
        <v>0</v>
      </c>
      <c r="AB556" s="199">
        <f t="shared" si="311"/>
        <v>0</v>
      </c>
      <c r="AC556" s="198">
        <f t="shared" si="312"/>
        <v>0</v>
      </c>
      <c r="AD556" s="198">
        <f t="shared" si="313"/>
        <v>0</v>
      </c>
      <c r="AG556" s="161">
        <f t="shared" si="314"/>
        <v>0</v>
      </c>
      <c r="AH556" s="198">
        <f t="shared" si="307"/>
        <v>0</v>
      </c>
      <c r="AJ556" s="200">
        <f t="shared" si="299"/>
        <v>0</v>
      </c>
    </row>
    <row r="557" ht="18" customHeight="1" spans="1:36">
      <c r="A557" s="103">
        <v>1</v>
      </c>
      <c r="B557" s="148">
        <v>2200101</v>
      </c>
      <c r="C557" s="149" t="s">
        <v>655</v>
      </c>
      <c r="D557" s="180">
        <f t="shared" ref="D557:V557" si="328">SUM(D558:D559)</f>
        <v>1874.7</v>
      </c>
      <c r="E557" s="180">
        <f t="shared" si="328"/>
        <v>1874.7</v>
      </c>
      <c r="F557" s="180">
        <f t="shared" si="328"/>
        <v>0</v>
      </c>
      <c r="G557" s="180">
        <f t="shared" si="328"/>
        <v>0</v>
      </c>
      <c r="H557" s="180">
        <f t="shared" si="328"/>
        <v>0</v>
      </c>
      <c r="I557" s="180">
        <f t="shared" si="328"/>
        <v>0</v>
      </c>
      <c r="J557" s="180">
        <f t="shared" si="328"/>
        <v>0</v>
      </c>
      <c r="K557" s="180">
        <f t="shared" si="328"/>
        <v>0</v>
      </c>
      <c r="L557" s="180">
        <f t="shared" si="328"/>
        <v>0</v>
      </c>
      <c r="M557" s="180">
        <f t="shared" si="328"/>
        <v>0</v>
      </c>
      <c r="N557" s="180">
        <f t="shared" si="328"/>
        <v>0</v>
      </c>
      <c r="O557" s="180">
        <f t="shared" si="328"/>
        <v>0</v>
      </c>
      <c r="P557" s="180">
        <f t="shared" si="328"/>
        <v>0</v>
      </c>
      <c r="Q557" s="180">
        <f t="shared" si="328"/>
        <v>0</v>
      </c>
      <c r="R557" s="180">
        <f t="shared" si="328"/>
        <v>0</v>
      </c>
      <c r="S557" s="180">
        <f t="shared" si="328"/>
        <v>0</v>
      </c>
      <c r="T557" s="180">
        <f t="shared" si="328"/>
        <v>0</v>
      </c>
      <c r="U557" s="180">
        <f t="shared" si="328"/>
        <v>0</v>
      </c>
      <c r="V557" s="180">
        <f t="shared" si="328"/>
        <v>0</v>
      </c>
      <c r="W557" s="180"/>
      <c r="X557" s="189"/>
      <c r="Y557" s="189"/>
      <c r="Z557" s="200">
        <f t="shared" si="310"/>
        <v>0</v>
      </c>
      <c r="AA557" s="198">
        <f t="shared" si="306"/>
        <v>0</v>
      </c>
      <c r="AB557" s="199">
        <f t="shared" si="311"/>
        <v>0</v>
      </c>
      <c r="AC557" s="198">
        <f t="shared" si="312"/>
        <v>0</v>
      </c>
      <c r="AD557" s="198">
        <f t="shared" si="313"/>
        <v>0</v>
      </c>
      <c r="AG557" s="161">
        <f t="shared" si="314"/>
        <v>0</v>
      </c>
      <c r="AH557" s="198">
        <f t="shared" si="307"/>
        <v>0</v>
      </c>
      <c r="AJ557" s="200">
        <f t="shared" si="299"/>
        <v>0</v>
      </c>
    </row>
    <row r="558" ht="18" customHeight="1" spans="1:36">
      <c r="A558" s="103"/>
      <c r="B558" s="118"/>
      <c r="C558" s="118" t="s">
        <v>656</v>
      </c>
      <c r="D558" s="180">
        <f>E558+F558+W558</f>
        <v>1191.2</v>
      </c>
      <c r="E558" s="180">
        <v>1191.2</v>
      </c>
      <c r="F558" s="180">
        <f t="shared" ref="F558:F567" si="329">G558+N558</f>
        <v>0</v>
      </c>
      <c r="G558" s="180">
        <f t="shared" ref="G558:G566" si="330">H558+L558</f>
        <v>0</v>
      </c>
      <c r="H558" s="180">
        <f t="shared" ref="H558:H567" si="331">SUM(I558:K558)</f>
        <v>0</v>
      </c>
      <c r="I558" s="180"/>
      <c r="J558" s="180"/>
      <c r="K558" s="180"/>
      <c r="L558" s="180"/>
      <c r="M558" s="183"/>
      <c r="N558" s="180">
        <f t="shared" ref="N558:N565" si="332">SUM(O558:V558)</f>
        <v>0</v>
      </c>
      <c r="O558" s="180"/>
      <c r="P558" s="180"/>
      <c r="Q558" s="180"/>
      <c r="R558" s="180"/>
      <c r="S558" s="180"/>
      <c r="T558" s="180"/>
      <c r="U558" s="180"/>
      <c r="V558" s="180"/>
      <c r="W558" s="180"/>
      <c r="X558" s="189"/>
      <c r="Y558" s="189"/>
      <c r="Z558" s="200">
        <f t="shared" si="310"/>
        <v>0</v>
      </c>
      <c r="AA558" s="198">
        <f t="shared" si="306"/>
        <v>0</v>
      </c>
      <c r="AB558" s="199">
        <f t="shared" si="311"/>
        <v>0</v>
      </c>
      <c r="AC558" s="198">
        <f t="shared" si="312"/>
        <v>0</v>
      </c>
      <c r="AD558" s="198">
        <f t="shared" si="313"/>
        <v>0</v>
      </c>
      <c r="AG558" s="161">
        <f t="shared" si="314"/>
        <v>0</v>
      </c>
      <c r="AH558" s="198">
        <f t="shared" si="307"/>
        <v>0</v>
      </c>
      <c r="AJ558" s="200">
        <f t="shared" si="299"/>
        <v>0</v>
      </c>
    </row>
    <row r="559" ht="18" customHeight="1" spans="1:36">
      <c r="A559" s="103"/>
      <c r="B559" s="118"/>
      <c r="C559" s="118" t="s">
        <v>657</v>
      </c>
      <c r="D559" s="180">
        <f t="shared" ref="D559:D567" si="333">E559+F559+W559</f>
        <v>683.5</v>
      </c>
      <c r="E559" s="180">
        <v>683.5</v>
      </c>
      <c r="F559" s="180">
        <f t="shared" si="329"/>
        <v>0</v>
      </c>
      <c r="G559" s="180">
        <f t="shared" si="330"/>
        <v>0</v>
      </c>
      <c r="H559" s="180">
        <f t="shared" si="331"/>
        <v>0</v>
      </c>
      <c r="I559" s="180"/>
      <c r="J559" s="180"/>
      <c r="K559" s="180"/>
      <c r="L559" s="180"/>
      <c r="M559" s="183"/>
      <c r="N559" s="180">
        <f t="shared" si="332"/>
        <v>0</v>
      </c>
      <c r="O559" s="180"/>
      <c r="P559" s="180"/>
      <c r="Q559" s="180"/>
      <c r="R559" s="180"/>
      <c r="S559" s="180"/>
      <c r="T559" s="180"/>
      <c r="U559" s="180"/>
      <c r="V559" s="180"/>
      <c r="W559" s="180"/>
      <c r="X559" s="189"/>
      <c r="Y559" s="189"/>
      <c r="Z559" s="200">
        <f t="shared" si="310"/>
        <v>0</v>
      </c>
      <c r="AA559" s="198">
        <f t="shared" si="306"/>
        <v>0</v>
      </c>
      <c r="AB559" s="199">
        <f t="shared" si="311"/>
        <v>0</v>
      </c>
      <c r="AC559" s="198">
        <f t="shared" si="312"/>
        <v>0</v>
      </c>
      <c r="AD559" s="198">
        <f t="shared" si="313"/>
        <v>0</v>
      </c>
      <c r="AG559" s="161">
        <f t="shared" si="314"/>
        <v>0</v>
      </c>
      <c r="AH559" s="198">
        <f t="shared" si="307"/>
        <v>0</v>
      </c>
      <c r="AJ559" s="200">
        <f t="shared" si="299"/>
        <v>0</v>
      </c>
    </row>
    <row r="560" ht="18" customHeight="1" spans="1:36">
      <c r="A560" s="103"/>
      <c r="B560" s="118">
        <v>2200102</v>
      </c>
      <c r="C560" s="118" t="s">
        <v>178</v>
      </c>
      <c r="D560" s="180">
        <f t="shared" si="333"/>
        <v>153.5</v>
      </c>
      <c r="E560" s="180"/>
      <c r="F560" s="180">
        <f t="shared" si="329"/>
        <v>153.5</v>
      </c>
      <c r="G560" s="180"/>
      <c r="H560" s="180"/>
      <c r="I560" s="180"/>
      <c r="J560" s="180"/>
      <c r="K560" s="180"/>
      <c r="L560" s="180"/>
      <c r="M560" s="183"/>
      <c r="N560" s="180">
        <v>153.5</v>
      </c>
      <c r="O560" s="180"/>
      <c r="P560" s="180"/>
      <c r="Q560" s="180"/>
      <c r="R560" s="180"/>
      <c r="S560" s="180"/>
      <c r="T560" s="180"/>
      <c r="U560" s="180"/>
      <c r="V560" s="180"/>
      <c r="W560" s="180"/>
      <c r="X560" s="189"/>
      <c r="Y560" s="189"/>
      <c r="Z560" s="200"/>
      <c r="AA560" s="198"/>
      <c r="AB560" s="199"/>
      <c r="AC560" s="198"/>
      <c r="AD560" s="198"/>
      <c r="AG560" s="161"/>
      <c r="AH560" s="198"/>
      <c r="AJ560" s="200"/>
    </row>
    <row r="561" ht="18" customHeight="1" spans="1:36">
      <c r="A561" s="103"/>
      <c r="B561" s="118">
        <v>2200104</v>
      </c>
      <c r="C561" s="118" t="s">
        <v>658</v>
      </c>
      <c r="D561" s="180">
        <f t="shared" si="333"/>
        <v>10</v>
      </c>
      <c r="E561" s="180"/>
      <c r="F561" s="180">
        <f t="shared" si="329"/>
        <v>10</v>
      </c>
      <c r="G561" s="180">
        <f t="shared" si="330"/>
        <v>0</v>
      </c>
      <c r="H561" s="180">
        <f t="shared" si="331"/>
        <v>0</v>
      </c>
      <c r="I561" s="180"/>
      <c r="J561" s="180"/>
      <c r="K561" s="180"/>
      <c r="L561" s="180"/>
      <c r="M561" s="183"/>
      <c r="N561" s="180">
        <v>10</v>
      </c>
      <c r="O561" s="180"/>
      <c r="P561" s="180"/>
      <c r="Q561" s="180"/>
      <c r="R561" s="180"/>
      <c r="S561" s="180"/>
      <c r="T561" s="180"/>
      <c r="U561" s="180"/>
      <c r="V561" s="180"/>
      <c r="W561" s="180"/>
      <c r="X561" s="189"/>
      <c r="Y561" s="189"/>
      <c r="Z561" s="200">
        <f t="shared" si="310"/>
        <v>0</v>
      </c>
      <c r="AA561" s="198">
        <f t="shared" si="306"/>
        <v>0</v>
      </c>
      <c r="AB561" s="199">
        <f t="shared" si="311"/>
        <v>0</v>
      </c>
      <c r="AC561" s="198">
        <f t="shared" si="312"/>
        <v>0</v>
      </c>
      <c r="AD561" s="198">
        <f t="shared" si="313"/>
        <v>0</v>
      </c>
      <c r="AG561" s="161">
        <f t="shared" si="314"/>
        <v>0</v>
      </c>
      <c r="AH561" s="198">
        <f t="shared" si="307"/>
        <v>0</v>
      </c>
      <c r="AJ561" s="200">
        <f t="shared" si="299"/>
        <v>0</v>
      </c>
    </row>
    <row r="562" ht="18" customHeight="1" spans="1:36">
      <c r="A562" s="103"/>
      <c r="B562" s="118">
        <v>2200105</v>
      </c>
      <c r="C562" s="118" t="s">
        <v>659</v>
      </c>
      <c r="D562" s="180">
        <f t="shared" si="333"/>
        <v>0</v>
      </c>
      <c r="E562" s="180"/>
      <c r="F562" s="180">
        <f t="shared" si="329"/>
        <v>0</v>
      </c>
      <c r="G562" s="180">
        <f t="shared" si="330"/>
        <v>0</v>
      </c>
      <c r="H562" s="180">
        <f t="shared" si="331"/>
        <v>0</v>
      </c>
      <c r="I562" s="180"/>
      <c r="J562" s="180"/>
      <c r="K562" s="180"/>
      <c r="L562" s="180"/>
      <c r="M562" s="183"/>
      <c r="N562" s="180">
        <f t="shared" si="332"/>
        <v>0</v>
      </c>
      <c r="O562" s="180"/>
      <c r="P562" s="180"/>
      <c r="Q562" s="180"/>
      <c r="R562" s="180"/>
      <c r="S562" s="180"/>
      <c r="T562" s="180"/>
      <c r="U562" s="180"/>
      <c r="V562" s="180"/>
      <c r="W562" s="180"/>
      <c r="X562" s="189"/>
      <c r="Y562" s="189"/>
      <c r="Z562" s="200">
        <f t="shared" si="310"/>
        <v>0</v>
      </c>
      <c r="AA562" s="198">
        <f t="shared" si="306"/>
        <v>0</v>
      </c>
      <c r="AB562" s="199">
        <f t="shared" si="311"/>
        <v>0</v>
      </c>
      <c r="AC562" s="198">
        <f t="shared" si="312"/>
        <v>0</v>
      </c>
      <c r="AD562" s="198">
        <f t="shared" si="313"/>
        <v>0</v>
      </c>
      <c r="AG562" s="161">
        <f t="shared" si="314"/>
        <v>0</v>
      </c>
      <c r="AH562" s="198">
        <f t="shared" si="307"/>
        <v>0</v>
      </c>
      <c r="AJ562" s="200">
        <f t="shared" si="299"/>
        <v>0</v>
      </c>
    </row>
    <row r="563" ht="18" customHeight="1" spans="1:36">
      <c r="A563" s="103"/>
      <c r="B563" s="118">
        <v>2200106</v>
      </c>
      <c r="C563" s="118" t="s">
        <v>660</v>
      </c>
      <c r="D563" s="180">
        <f t="shared" si="333"/>
        <v>10</v>
      </c>
      <c r="E563" s="180"/>
      <c r="F563" s="180">
        <f t="shared" si="329"/>
        <v>10</v>
      </c>
      <c r="G563" s="180"/>
      <c r="H563" s="180"/>
      <c r="I563" s="180"/>
      <c r="J563" s="180"/>
      <c r="K563" s="180"/>
      <c r="L563" s="180"/>
      <c r="M563" s="183"/>
      <c r="N563" s="180">
        <v>10</v>
      </c>
      <c r="O563" s="180"/>
      <c r="P563" s="180"/>
      <c r="Q563" s="180"/>
      <c r="R563" s="180"/>
      <c r="S563" s="180"/>
      <c r="T563" s="180"/>
      <c r="U563" s="180"/>
      <c r="V563" s="180"/>
      <c r="W563" s="180"/>
      <c r="X563" s="189"/>
      <c r="Y563" s="189"/>
      <c r="Z563" s="200"/>
      <c r="AA563" s="198"/>
      <c r="AB563" s="199"/>
      <c r="AC563" s="198"/>
      <c r="AD563" s="198"/>
      <c r="AG563" s="161"/>
      <c r="AH563" s="198"/>
      <c r="AJ563" s="200"/>
    </row>
    <row r="564" ht="18" customHeight="1" spans="1:36">
      <c r="A564" s="103"/>
      <c r="B564" s="148">
        <v>2200109</v>
      </c>
      <c r="C564" s="149" t="s">
        <v>661</v>
      </c>
      <c r="D564" s="180">
        <f t="shared" si="333"/>
        <v>15</v>
      </c>
      <c r="E564" s="180"/>
      <c r="F564" s="180">
        <f t="shared" si="329"/>
        <v>15</v>
      </c>
      <c r="G564" s="180">
        <f t="shared" si="330"/>
        <v>0</v>
      </c>
      <c r="H564" s="180">
        <f t="shared" si="331"/>
        <v>0</v>
      </c>
      <c r="I564" s="180"/>
      <c r="J564" s="180"/>
      <c r="K564" s="180"/>
      <c r="L564" s="180"/>
      <c r="M564" s="183"/>
      <c r="N564" s="180">
        <v>15</v>
      </c>
      <c r="O564" s="180"/>
      <c r="P564" s="180"/>
      <c r="Q564" s="180"/>
      <c r="R564" s="180"/>
      <c r="S564" s="180"/>
      <c r="T564" s="180"/>
      <c r="U564" s="180"/>
      <c r="V564" s="180"/>
      <c r="W564" s="180"/>
      <c r="X564" s="189"/>
      <c r="Y564" s="189"/>
      <c r="Z564" s="200">
        <f t="shared" si="310"/>
        <v>0</v>
      </c>
      <c r="AA564" s="198">
        <f t="shared" si="306"/>
        <v>0</v>
      </c>
      <c r="AB564" s="199">
        <f t="shared" si="311"/>
        <v>0</v>
      </c>
      <c r="AC564" s="198">
        <f t="shared" si="312"/>
        <v>0</v>
      </c>
      <c r="AD564" s="198">
        <f t="shared" si="313"/>
        <v>0</v>
      </c>
      <c r="AG564" s="161">
        <f t="shared" si="314"/>
        <v>0</v>
      </c>
      <c r="AH564" s="198">
        <f t="shared" si="307"/>
        <v>0</v>
      </c>
      <c r="AJ564" s="200">
        <f t="shared" ref="AJ564:AJ605" si="334">D564-E564-G564-N564-W564</f>
        <v>0</v>
      </c>
    </row>
    <row r="565" ht="18" customHeight="1" spans="1:36">
      <c r="A565" s="103"/>
      <c r="B565" s="148">
        <v>2200110</v>
      </c>
      <c r="C565" s="149" t="s">
        <v>662</v>
      </c>
      <c r="D565" s="180">
        <f t="shared" si="333"/>
        <v>1513.8</v>
      </c>
      <c r="E565" s="180"/>
      <c r="F565" s="180">
        <f t="shared" si="329"/>
        <v>1513.8</v>
      </c>
      <c r="G565" s="180">
        <v>1513.8</v>
      </c>
      <c r="H565" s="180">
        <f t="shared" si="331"/>
        <v>0</v>
      </c>
      <c r="I565" s="180"/>
      <c r="J565" s="180"/>
      <c r="K565" s="180"/>
      <c r="L565" s="180"/>
      <c r="M565" s="183"/>
      <c r="N565" s="180">
        <f t="shared" si="332"/>
        <v>0</v>
      </c>
      <c r="O565" s="180"/>
      <c r="P565" s="180"/>
      <c r="Q565" s="180"/>
      <c r="R565" s="180"/>
      <c r="S565" s="180"/>
      <c r="T565" s="180"/>
      <c r="U565" s="180"/>
      <c r="V565" s="180"/>
      <c r="W565" s="180"/>
      <c r="X565" s="189"/>
      <c r="Y565" s="189"/>
      <c r="Z565" s="200"/>
      <c r="AA565" s="198">
        <f t="shared" si="306"/>
        <v>0</v>
      </c>
      <c r="AB565" s="199"/>
      <c r="AC565" s="198"/>
      <c r="AD565" s="198"/>
      <c r="AG565" s="161"/>
      <c r="AH565" s="198">
        <f t="shared" si="307"/>
        <v>0</v>
      </c>
      <c r="AJ565" s="200">
        <f t="shared" si="334"/>
        <v>0</v>
      </c>
    </row>
    <row r="566" ht="18" customHeight="1" spans="1:36">
      <c r="A566" s="103"/>
      <c r="B566" s="148">
        <v>2200111</v>
      </c>
      <c r="C566" s="149" t="s">
        <v>663</v>
      </c>
      <c r="D566" s="180">
        <f t="shared" si="333"/>
        <v>10</v>
      </c>
      <c r="E566" s="180"/>
      <c r="F566" s="180">
        <f t="shared" si="329"/>
        <v>10</v>
      </c>
      <c r="G566" s="180">
        <f t="shared" si="330"/>
        <v>0</v>
      </c>
      <c r="H566" s="180">
        <f t="shared" si="331"/>
        <v>0</v>
      </c>
      <c r="I566" s="180"/>
      <c r="J566" s="180"/>
      <c r="K566" s="180"/>
      <c r="L566" s="180"/>
      <c r="M566" s="183"/>
      <c r="N566" s="180">
        <v>10</v>
      </c>
      <c r="O566" s="180"/>
      <c r="P566" s="180"/>
      <c r="Q566" s="180"/>
      <c r="R566" s="180"/>
      <c r="S566" s="180"/>
      <c r="T566" s="180"/>
      <c r="U566" s="180"/>
      <c r="V566" s="180"/>
      <c r="W566" s="180"/>
      <c r="X566" s="189"/>
      <c r="Y566" s="189"/>
      <c r="Z566" s="200">
        <f t="shared" ref="Z566:Z588" si="335">IF(AG566&gt;0,E566+N566,0)</f>
        <v>0</v>
      </c>
      <c r="AA566" s="198">
        <f t="shared" si="306"/>
        <v>0</v>
      </c>
      <c r="AB566" s="199">
        <f t="shared" ref="AB566:AB588" si="336">Z566-AG566</f>
        <v>0</v>
      </c>
      <c r="AC566" s="198">
        <f t="shared" ref="AC566:AC588" si="337">IF(AG566=0,0,IF(AB566&lt;0,"负增长",AB566/AG566))</f>
        <v>0</v>
      </c>
      <c r="AD566" s="198">
        <f t="shared" ref="AD566:AD588" si="338">AA566-AH566</f>
        <v>0</v>
      </c>
      <c r="AG566" s="161">
        <f t="shared" ref="AG566:AG588" si="339">AE566+AF566</f>
        <v>0</v>
      </c>
      <c r="AH566" s="198">
        <f t="shared" si="307"/>
        <v>0</v>
      </c>
      <c r="AJ566" s="200">
        <f t="shared" si="334"/>
        <v>0</v>
      </c>
    </row>
    <row r="567" ht="18" customHeight="1" spans="1:36">
      <c r="A567" s="103"/>
      <c r="B567" s="148">
        <v>2200199</v>
      </c>
      <c r="C567" s="149" t="s">
        <v>664</v>
      </c>
      <c r="D567" s="180">
        <f t="shared" si="333"/>
        <v>150</v>
      </c>
      <c r="E567" s="180"/>
      <c r="F567" s="180">
        <f t="shared" si="329"/>
        <v>150</v>
      </c>
      <c r="G567" s="180">
        <v>90</v>
      </c>
      <c r="H567" s="180">
        <f t="shared" si="331"/>
        <v>0</v>
      </c>
      <c r="I567" s="180"/>
      <c r="J567" s="180"/>
      <c r="K567" s="180"/>
      <c r="L567" s="180"/>
      <c r="M567" s="183"/>
      <c r="N567" s="180">
        <v>60</v>
      </c>
      <c r="O567" s="180"/>
      <c r="P567" s="180"/>
      <c r="Q567" s="180"/>
      <c r="R567" s="180">
        <v>30</v>
      </c>
      <c r="S567" s="180"/>
      <c r="T567" s="180"/>
      <c r="U567" s="180"/>
      <c r="V567" s="180">
        <v>440</v>
      </c>
      <c r="W567" s="180"/>
      <c r="X567" s="189"/>
      <c r="Y567" s="189"/>
      <c r="Z567" s="200">
        <f t="shared" si="335"/>
        <v>0</v>
      </c>
      <c r="AA567" s="198">
        <f t="shared" si="306"/>
        <v>0</v>
      </c>
      <c r="AB567" s="199">
        <f t="shared" si="336"/>
        <v>0</v>
      </c>
      <c r="AC567" s="198">
        <f t="shared" si="337"/>
        <v>0</v>
      </c>
      <c r="AD567" s="198">
        <f t="shared" si="338"/>
        <v>0</v>
      </c>
      <c r="AG567" s="161">
        <f t="shared" si="339"/>
        <v>0</v>
      </c>
      <c r="AH567" s="198">
        <f t="shared" si="307"/>
        <v>0</v>
      </c>
      <c r="AJ567" s="200">
        <f t="shared" si="334"/>
        <v>0</v>
      </c>
    </row>
    <row r="568" ht="18" customHeight="1" spans="1:36">
      <c r="A568" s="103">
        <v>1</v>
      </c>
      <c r="B568" s="146">
        <v>2200400</v>
      </c>
      <c r="C568" s="147" t="s">
        <v>665</v>
      </c>
      <c r="D568" s="180">
        <f t="shared" ref="D568:V568" si="340">SUM(D569:D570)</f>
        <v>51.3</v>
      </c>
      <c r="E568" s="180">
        <f t="shared" si="340"/>
        <v>46.3</v>
      </c>
      <c r="F568" s="180">
        <f t="shared" si="340"/>
        <v>5</v>
      </c>
      <c r="G568" s="180">
        <f t="shared" si="340"/>
        <v>0</v>
      </c>
      <c r="H568" s="180">
        <f t="shared" si="340"/>
        <v>0</v>
      </c>
      <c r="I568" s="180">
        <f t="shared" si="340"/>
        <v>0</v>
      </c>
      <c r="J568" s="180">
        <f t="shared" si="340"/>
        <v>0</v>
      </c>
      <c r="K568" s="180">
        <f t="shared" si="340"/>
        <v>0</v>
      </c>
      <c r="L568" s="180">
        <f t="shared" si="340"/>
        <v>0</v>
      </c>
      <c r="M568" s="180">
        <f t="shared" si="340"/>
        <v>0</v>
      </c>
      <c r="N568" s="180">
        <f t="shared" si="340"/>
        <v>5</v>
      </c>
      <c r="O568" s="180">
        <f t="shared" si="340"/>
        <v>5</v>
      </c>
      <c r="P568" s="180">
        <f t="shared" si="340"/>
        <v>0</v>
      </c>
      <c r="Q568" s="180">
        <f t="shared" si="340"/>
        <v>0</v>
      </c>
      <c r="R568" s="180">
        <f t="shared" si="340"/>
        <v>0</v>
      </c>
      <c r="S568" s="180">
        <f t="shared" si="340"/>
        <v>0</v>
      </c>
      <c r="T568" s="180">
        <f t="shared" si="340"/>
        <v>0</v>
      </c>
      <c r="U568" s="180">
        <f t="shared" si="340"/>
        <v>0</v>
      </c>
      <c r="V568" s="180">
        <f t="shared" si="340"/>
        <v>0</v>
      </c>
      <c r="W568" s="180"/>
      <c r="X568" s="189"/>
      <c r="Y568" s="189"/>
      <c r="Z568" s="200">
        <f t="shared" si="335"/>
        <v>0</v>
      </c>
      <c r="AA568" s="198">
        <f t="shared" si="306"/>
        <v>0</v>
      </c>
      <c r="AB568" s="199">
        <f t="shared" si="336"/>
        <v>0</v>
      </c>
      <c r="AC568" s="198">
        <f t="shared" si="337"/>
        <v>0</v>
      </c>
      <c r="AD568" s="198">
        <f t="shared" si="338"/>
        <v>0</v>
      </c>
      <c r="AG568" s="161">
        <f t="shared" si="339"/>
        <v>0</v>
      </c>
      <c r="AH568" s="198">
        <f t="shared" si="307"/>
        <v>0</v>
      </c>
      <c r="AJ568" s="200">
        <f t="shared" si="334"/>
        <v>0</v>
      </c>
    </row>
    <row r="569" ht="18" customHeight="1" spans="1:36">
      <c r="A569" s="103"/>
      <c r="B569" s="148">
        <v>2200401</v>
      </c>
      <c r="C569" s="149" t="s">
        <v>666</v>
      </c>
      <c r="D569" s="180">
        <f>E569+F569+W569</f>
        <v>46.3</v>
      </c>
      <c r="E569" s="180">
        <v>46.3</v>
      </c>
      <c r="F569" s="180">
        <f>G569+N569</f>
        <v>0</v>
      </c>
      <c r="G569" s="180">
        <f>H569+L569</f>
        <v>0</v>
      </c>
      <c r="H569" s="180">
        <f>SUM(I569:K569)</f>
        <v>0</v>
      </c>
      <c r="I569" s="180"/>
      <c r="J569" s="180"/>
      <c r="K569" s="180"/>
      <c r="L569" s="180"/>
      <c r="M569" s="183"/>
      <c r="N569" s="180"/>
      <c r="O569" s="180">
        <v>5</v>
      </c>
      <c r="P569" s="180"/>
      <c r="Q569" s="180"/>
      <c r="R569" s="180"/>
      <c r="S569" s="180"/>
      <c r="T569" s="180"/>
      <c r="U569" s="180"/>
      <c r="V569" s="180"/>
      <c r="W569" s="180"/>
      <c r="X569" s="189"/>
      <c r="Y569" s="189"/>
      <c r="Z569" s="200">
        <f t="shared" si="335"/>
        <v>0</v>
      </c>
      <c r="AA569" s="198">
        <f t="shared" si="306"/>
        <v>0</v>
      </c>
      <c r="AB569" s="199">
        <f t="shared" si="336"/>
        <v>0</v>
      </c>
      <c r="AC569" s="198">
        <f t="shared" si="337"/>
        <v>0</v>
      </c>
      <c r="AD569" s="198">
        <f t="shared" si="338"/>
        <v>0</v>
      </c>
      <c r="AG569" s="161">
        <f t="shared" si="339"/>
        <v>0</v>
      </c>
      <c r="AH569" s="198">
        <f t="shared" si="307"/>
        <v>0</v>
      </c>
      <c r="AJ569" s="200">
        <f t="shared" si="334"/>
        <v>0</v>
      </c>
    </row>
    <row r="570" ht="18" customHeight="1" spans="1:36">
      <c r="A570" s="103"/>
      <c r="B570" s="148">
        <v>2200499</v>
      </c>
      <c r="C570" s="149" t="s">
        <v>667</v>
      </c>
      <c r="D570" s="180">
        <f>E570+F570+W570</f>
        <v>5</v>
      </c>
      <c r="E570" s="180"/>
      <c r="F570" s="180">
        <f>G570+N570</f>
        <v>5</v>
      </c>
      <c r="G570" s="180">
        <f>H570+L570</f>
        <v>0</v>
      </c>
      <c r="H570" s="180">
        <f>SUM(I570:K570)</f>
        <v>0</v>
      </c>
      <c r="I570" s="180"/>
      <c r="J570" s="180"/>
      <c r="K570" s="180"/>
      <c r="L570" s="180"/>
      <c r="M570" s="183"/>
      <c r="N570" s="180">
        <v>5</v>
      </c>
      <c r="O570" s="180"/>
      <c r="P570" s="180"/>
      <c r="Q570" s="180"/>
      <c r="R570" s="180"/>
      <c r="S570" s="180"/>
      <c r="T570" s="180"/>
      <c r="U570" s="180"/>
      <c r="V570" s="180"/>
      <c r="W570" s="180"/>
      <c r="X570" s="189"/>
      <c r="Y570" s="189"/>
      <c r="Z570" s="200">
        <f t="shared" si="335"/>
        <v>0</v>
      </c>
      <c r="AA570" s="198">
        <f t="shared" si="306"/>
        <v>0</v>
      </c>
      <c r="AB570" s="199">
        <f t="shared" si="336"/>
        <v>0</v>
      </c>
      <c r="AC570" s="198">
        <f t="shared" si="337"/>
        <v>0</v>
      </c>
      <c r="AD570" s="198">
        <f t="shared" si="338"/>
        <v>0</v>
      </c>
      <c r="AG570" s="161">
        <f t="shared" si="339"/>
        <v>0</v>
      </c>
      <c r="AH570" s="198">
        <f t="shared" si="307"/>
        <v>0</v>
      </c>
      <c r="AJ570" s="200">
        <f t="shared" si="334"/>
        <v>0</v>
      </c>
    </row>
    <row r="571" ht="18" customHeight="1" spans="1:36">
      <c r="A571" s="103">
        <v>1</v>
      </c>
      <c r="B571" s="146">
        <v>2200500</v>
      </c>
      <c r="C571" s="147" t="s">
        <v>668</v>
      </c>
      <c r="D571" s="180">
        <f>D572+D573</f>
        <v>30</v>
      </c>
      <c r="E571" s="180">
        <f t="shared" ref="E571:W571" si="341">E572+E573</f>
        <v>0</v>
      </c>
      <c r="F571" s="180">
        <f t="shared" si="341"/>
        <v>30</v>
      </c>
      <c r="G571" s="180">
        <f t="shared" si="341"/>
        <v>0</v>
      </c>
      <c r="H571" s="180">
        <f t="shared" si="341"/>
        <v>0</v>
      </c>
      <c r="I571" s="180">
        <f t="shared" si="341"/>
        <v>0</v>
      </c>
      <c r="J571" s="180">
        <f t="shared" si="341"/>
        <v>0</v>
      </c>
      <c r="K571" s="180">
        <f t="shared" si="341"/>
        <v>0</v>
      </c>
      <c r="L571" s="180">
        <f t="shared" si="341"/>
        <v>0</v>
      </c>
      <c r="M571" s="180">
        <f t="shared" si="341"/>
        <v>0</v>
      </c>
      <c r="N571" s="180">
        <f t="shared" si="341"/>
        <v>30</v>
      </c>
      <c r="O571" s="180">
        <f t="shared" si="341"/>
        <v>20</v>
      </c>
      <c r="P571" s="180">
        <f t="shared" si="341"/>
        <v>0</v>
      </c>
      <c r="Q571" s="180">
        <f t="shared" si="341"/>
        <v>0</v>
      </c>
      <c r="R571" s="180">
        <f t="shared" si="341"/>
        <v>0</v>
      </c>
      <c r="S571" s="180">
        <f t="shared" si="341"/>
        <v>0</v>
      </c>
      <c r="T571" s="180">
        <f t="shared" si="341"/>
        <v>0</v>
      </c>
      <c r="U571" s="180">
        <f t="shared" si="341"/>
        <v>0</v>
      </c>
      <c r="V571" s="180">
        <f t="shared" si="341"/>
        <v>0</v>
      </c>
      <c r="W571" s="180">
        <f t="shared" si="341"/>
        <v>0</v>
      </c>
      <c r="X571" s="189"/>
      <c r="Y571" s="189"/>
      <c r="Z571" s="200">
        <f t="shared" si="335"/>
        <v>0</v>
      </c>
      <c r="AA571" s="198">
        <f t="shared" si="306"/>
        <v>0</v>
      </c>
      <c r="AB571" s="199">
        <f t="shared" si="336"/>
        <v>0</v>
      </c>
      <c r="AC571" s="198">
        <f t="shared" si="337"/>
        <v>0</v>
      </c>
      <c r="AD571" s="198">
        <f t="shared" si="338"/>
        <v>0</v>
      </c>
      <c r="AG571" s="161">
        <f t="shared" si="339"/>
        <v>0</v>
      </c>
      <c r="AH571" s="198">
        <f t="shared" si="307"/>
        <v>0</v>
      </c>
      <c r="AJ571" s="200">
        <f t="shared" si="334"/>
        <v>0</v>
      </c>
    </row>
    <row r="572" ht="18" customHeight="1" spans="1:36">
      <c r="A572" s="103"/>
      <c r="B572" s="148">
        <v>2200501</v>
      </c>
      <c r="C572" s="149" t="s">
        <v>669</v>
      </c>
      <c r="D572" s="180">
        <f>E572+F572+W572</f>
        <v>0</v>
      </c>
      <c r="E572" s="180"/>
      <c r="F572" s="180">
        <f>G572+N572</f>
        <v>0</v>
      </c>
      <c r="G572" s="180">
        <f>H572+L572</f>
        <v>0</v>
      </c>
      <c r="H572" s="180">
        <f>SUM(I572:K572)</f>
        <v>0</v>
      </c>
      <c r="I572" s="180"/>
      <c r="J572" s="180"/>
      <c r="K572" s="180"/>
      <c r="L572" s="180"/>
      <c r="M572" s="183"/>
      <c r="N572" s="180"/>
      <c r="O572" s="180">
        <v>20</v>
      </c>
      <c r="P572" s="180"/>
      <c r="Q572" s="180"/>
      <c r="R572" s="180"/>
      <c r="S572" s="180"/>
      <c r="T572" s="180"/>
      <c r="U572" s="180"/>
      <c r="V572" s="180"/>
      <c r="W572" s="180"/>
      <c r="X572" s="189"/>
      <c r="Y572" s="189"/>
      <c r="Z572" s="200">
        <f t="shared" si="335"/>
        <v>0</v>
      </c>
      <c r="AA572" s="198">
        <f t="shared" si="306"/>
        <v>0</v>
      </c>
      <c r="AB572" s="199">
        <f t="shared" si="336"/>
        <v>0</v>
      </c>
      <c r="AC572" s="198">
        <f t="shared" si="337"/>
        <v>0</v>
      </c>
      <c r="AD572" s="198">
        <f t="shared" si="338"/>
        <v>0</v>
      </c>
      <c r="AG572" s="161">
        <f t="shared" si="339"/>
        <v>0</v>
      </c>
      <c r="AH572" s="198">
        <f t="shared" si="307"/>
        <v>0</v>
      </c>
      <c r="AJ572" s="200">
        <f t="shared" si="334"/>
        <v>0</v>
      </c>
    </row>
    <row r="573" ht="18" customHeight="1" spans="1:36">
      <c r="A573" s="103"/>
      <c r="B573" s="148">
        <v>2200502</v>
      </c>
      <c r="C573" s="149" t="s">
        <v>670</v>
      </c>
      <c r="D573" s="180">
        <f>E573+F573+W573</f>
        <v>30</v>
      </c>
      <c r="E573" s="180"/>
      <c r="F573" s="180">
        <f>G573+N573</f>
        <v>30</v>
      </c>
      <c r="G573" s="180"/>
      <c r="H573" s="180"/>
      <c r="I573" s="180"/>
      <c r="J573" s="180"/>
      <c r="K573" s="180"/>
      <c r="L573" s="180"/>
      <c r="M573" s="183"/>
      <c r="N573" s="180">
        <v>30</v>
      </c>
      <c r="O573" s="180"/>
      <c r="P573" s="180"/>
      <c r="Q573" s="180"/>
      <c r="R573" s="180"/>
      <c r="S573" s="180"/>
      <c r="T573" s="180"/>
      <c r="U573" s="180"/>
      <c r="V573" s="180"/>
      <c r="W573" s="180"/>
      <c r="X573" s="189"/>
      <c r="Y573" s="189"/>
      <c r="Z573" s="200"/>
      <c r="AA573" s="198"/>
      <c r="AB573" s="199"/>
      <c r="AC573" s="198"/>
      <c r="AD573" s="198"/>
      <c r="AG573" s="161"/>
      <c r="AH573" s="198"/>
      <c r="AJ573" s="200"/>
    </row>
    <row r="574" ht="18" customHeight="1" spans="1:36">
      <c r="A574" s="103">
        <v>1</v>
      </c>
      <c r="B574" s="146">
        <v>2210000</v>
      </c>
      <c r="C574" s="147" t="s">
        <v>671</v>
      </c>
      <c r="D574" s="180">
        <f t="shared" ref="D574:V574" si="342">D575+D580+D583</f>
        <v>5195.7</v>
      </c>
      <c r="E574" s="180">
        <f t="shared" si="342"/>
        <v>3711.7</v>
      </c>
      <c r="F574" s="180">
        <f t="shared" si="342"/>
        <v>1484</v>
      </c>
      <c r="G574" s="180">
        <f t="shared" si="342"/>
        <v>1411</v>
      </c>
      <c r="H574" s="180">
        <f t="shared" si="342"/>
        <v>0</v>
      </c>
      <c r="I574" s="180">
        <f t="shared" si="342"/>
        <v>0</v>
      </c>
      <c r="J574" s="180">
        <f t="shared" si="342"/>
        <v>0</v>
      </c>
      <c r="K574" s="180">
        <f t="shared" si="342"/>
        <v>0</v>
      </c>
      <c r="L574" s="180">
        <f t="shared" si="342"/>
        <v>1339</v>
      </c>
      <c r="M574" s="180">
        <f t="shared" si="342"/>
        <v>0</v>
      </c>
      <c r="N574" s="180">
        <f t="shared" si="342"/>
        <v>73</v>
      </c>
      <c r="O574" s="180">
        <f t="shared" si="342"/>
        <v>1338</v>
      </c>
      <c r="P574" s="180">
        <f t="shared" si="342"/>
        <v>0</v>
      </c>
      <c r="Q574" s="180">
        <f t="shared" si="342"/>
        <v>0</v>
      </c>
      <c r="R574" s="180">
        <f t="shared" si="342"/>
        <v>0</v>
      </c>
      <c r="S574" s="180">
        <f t="shared" si="342"/>
        <v>0</v>
      </c>
      <c r="T574" s="180">
        <f t="shared" si="342"/>
        <v>0</v>
      </c>
      <c r="U574" s="180">
        <f t="shared" si="342"/>
        <v>0</v>
      </c>
      <c r="V574" s="180">
        <f t="shared" si="342"/>
        <v>0</v>
      </c>
      <c r="W574" s="180"/>
      <c r="X574" s="189"/>
      <c r="Y574" s="189"/>
      <c r="Z574" s="200">
        <f t="shared" si="335"/>
        <v>3784.7</v>
      </c>
      <c r="AA574" s="198">
        <f>Z574/223755.7</f>
        <v>0.0169</v>
      </c>
      <c r="AB574" s="199">
        <f t="shared" si="336"/>
        <v>2893</v>
      </c>
      <c r="AC574" s="198">
        <f t="shared" si="337"/>
        <v>3.2433</v>
      </c>
      <c r="AD574" s="198">
        <f t="shared" si="338"/>
        <v>0.0123</v>
      </c>
      <c r="AF574" s="170">
        <v>892</v>
      </c>
      <c r="AG574" s="161">
        <f t="shared" si="339"/>
        <v>892</v>
      </c>
      <c r="AH574" s="198">
        <f>AG574/192555</f>
        <v>0.0046</v>
      </c>
      <c r="AJ574" s="200">
        <f t="shared" si="334"/>
        <v>0</v>
      </c>
    </row>
    <row r="575" ht="18" customHeight="1" spans="1:36">
      <c r="A575" s="103">
        <v>1</v>
      </c>
      <c r="B575" s="146">
        <v>2210100</v>
      </c>
      <c r="C575" s="147" t="s">
        <v>672</v>
      </c>
      <c r="D575" s="180">
        <f t="shared" ref="D575:V575" si="343">SUM(D576:D579)</f>
        <v>1431</v>
      </c>
      <c r="E575" s="180">
        <f t="shared" si="343"/>
        <v>0</v>
      </c>
      <c r="F575" s="180">
        <f t="shared" si="343"/>
        <v>1431</v>
      </c>
      <c r="G575" s="180">
        <f t="shared" si="343"/>
        <v>1411</v>
      </c>
      <c r="H575" s="180">
        <f t="shared" si="343"/>
        <v>0</v>
      </c>
      <c r="I575" s="180">
        <f t="shared" si="343"/>
        <v>0</v>
      </c>
      <c r="J575" s="180">
        <f t="shared" si="343"/>
        <v>0</v>
      </c>
      <c r="K575" s="180">
        <f t="shared" si="343"/>
        <v>0</v>
      </c>
      <c r="L575" s="180">
        <f t="shared" si="343"/>
        <v>1339</v>
      </c>
      <c r="M575" s="180">
        <f t="shared" si="343"/>
        <v>0</v>
      </c>
      <c r="N575" s="180">
        <f t="shared" si="343"/>
        <v>20</v>
      </c>
      <c r="O575" s="180">
        <f t="shared" si="343"/>
        <v>0</v>
      </c>
      <c r="P575" s="180">
        <f t="shared" si="343"/>
        <v>0</v>
      </c>
      <c r="Q575" s="180">
        <f t="shared" si="343"/>
        <v>0</v>
      </c>
      <c r="R575" s="180">
        <f t="shared" si="343"/>
        <v>0</v>
      </c>
      <c r="S575" s="180">
        <f t="shared" si="343"/>
        <v>0</v>
      </c>
      <c r="T575" s="180">
        <f t="shared" si="343"/>
        <v>0</v>
      </c>
      <c r="U575" s="180">
        <f t="shared" si="343"/>
        <v>0</v>
      </c>
      <c r="V575" s="180">
        <f t="shared" si="343"/>
        <v>0</v>
      </c>
      <c r="W575" s="180"/>
      <c r="X575" s="189"/>
      <c r="Y575" s="189"/>
      <c r="Z575" s="200">
        <f t="shared" si="335"/>
        <v>0</v>
      </c>
      <c r="AA575" s="198">
        <f t="shared" si="306"/>
        <v>0</v>
      </c>
      <c r="AB575" s="199">
        <f t="shared" si="336"/>
        <v>0</v>
      </c>
      <c r="AC575" s="198">
        <f t="shared" si="337"/>
        <v>0</v>
      </c>
      <c r="AD575" s="198">
        <f t="shared" si="338"/>
        <v>0</v>
      </c>
      <c r="AG575" s="161">
        <f t="shared" si="339"/>
        <v>0</v>
      </c>
      <c r="AH575" s="198">
        <f t="shared" si="307"/>
        <v>0</v>
      </c>
      <c r="AJ575" s="200">
        <f t="shared" si="334"/>
        <v>0</v>
      </c>
    </row>
    <row r="576" ht="18" customHeight="1" spans="1:36">
      <c r="A576" s="103"/>
      <c r="B576" s="148">
        <v>2210101</v>
      </c>
      <c r="C576" s="149" t="s">
        <v>673</v>
      </c>
      <c r="D576" s="180">
        <f>E576+F576+W576</f>
        <v>0</v>
      </c>
      <c r="E576" s="180"/>
      <c r="F576" s="180">
        <f>G576+N576</f>
        <v>0</v>
      </c>
      <c r="G576" s="180">
        <f>H576+L576</f>
        <v>0</v>
      </c>
      <c r="H576" s="180">
        <f>SUM(I576:K576)</f>
        <v>0</v>
      </c>
      <c r="I576" s="180"/>
      <c r="J576" s="180"/>
      <c r="K576" s="180"/>
      <c r="L576" s="180"/>
      <c r="M576" s="183"/>
      <c r="N576" s="180">
        <f>SUM(O576:V576)</f>
        <v>0</v>
      </c>
      <c r="O576" s="180"/>
      <c r="P576" s="180"/>
      <c r="Q576" s="180"/>
      <c r="R576" s="180"/>
      <c r="S576" s="180"/>
      <c r="T576" s="180"/>
      <c r="U576" s="180"/>
      <c r="V576" s="180"/>
      <c r="W576" s="180"/>
      <c r="X576" s="189"/>
      <c r="Y576" s="189"/>
      <c r="Z576" s="200">
        <f t="shared" si="335"/>
        <v>0</v>
      </c>
      <c r="AA576" s="198">
        <f t="shared" si="306"/>
        <v>0</v>
      </c>
      <c r="AB576" s="199">
        <f t="shared" si="336"/>
        <v>0</v>
      </c>
      <c r="AC576" s="198">
        <f t="shared" si="337"/>
        <v>0</v>
      </c>
      <c r="AD576" s="198">
        <f t="shared" si="338"/>
        <v>0</v>
      </c>
      <c r="AG576" s="161">
        <f t="shared" si="339"/>
        <v>0</v>
      </c>
      <c r="AH576" s="198">
        <f t="shared" si="307"/>
        <v>0</v>
      </c>
      <c r="AJ576" s="200">
        <f t="shared" si="334"/>
        <v>0</v>
      </c>
    </row>
    <row r="577" ht="18" customHeight="1" spans="1:36">
      <c r="A577" s="103"/>
      <c r="B577" s="148">
        <v>2210103</v>
      </c>
      <c r="C577" s="149" t="s">
        <v>674</v>
      </c>
      <c r="D577" s="180">
        <f>E577+F577+W577</f>
        <v>1339</v>
      </c>
      <c r="E577" s="180"/>
      <c r="F577" s="180">
        <f>G577+N577</f>
        <v>1339</v>
      </c>
      <c r="G577" s="180">
        <v>1339</v>
      </c>
      <c r="H577" s="180">
        <f>SUM(I577:K577)</f>
        <v>0</v>
      </c>
      <c r="I577" s="180"/>
      <c r="J577" s="180"/>
      <c r="K577" s="180"/>
      <c r="L577" s="180">
        <v>1339</v>
      </c>
      <c r="M577" s="183" t="s">
        <v>675</v>
      </c>
      <c r="N577" s="180">
        <f>SUM(O577:V577)</f>
        <v>0</v>
      </c>
      <c r="O577" s="180"/>
      <c r="P577" s="180"/>
      <c r="Q577" s="180"/>
      <c r="R577" s="180"/>
      <c r="S577" s="180"/>
      <c r="T577" s="180"/>
      <c r="U577" s="180"/>
      <c r="V577" s="180"/>
      <c r="W577" s="180"/>
      <c r="X577" s="189"/>
      <c r="Y577" s="189"/>
      <c r="Z577" s="200">
        <f t="shared" si="335"/>
        <v>0</v>
      </c>
      <c r="AA577" s="198">
        <f t="shared" si="306"/>
        <v>0</v>
      </c>
      <c r="AB577" s="199">
        <f t="shared" si="336"/>
        <v>0</v>
      </c>
      <c r="AC577" s="198">
        <f t="shared" si="337"/>
        <v>0</v>
      </c>
      <c r="AD577" s="198">
        <f t="shared" si="338"/>
        <v>0</v>
      </c>
      <c r="AG577" s="161">
        <f t="shared" si="339"/>
        <v>0</v>
      </c>
      <c r="AH577" s="198">
        <f t="shared" si="307"/>
        <v>0</v>
      </c>
      <c r="AJ577" s="200">
        <f t="shared" si="334"/>
        <v>0</v>
      </c>
    </row>
    <row r="578" ht="18" customHeight="1" spans="1:36">
      <c r="A578" s="103"/>
      <c r="B578" s="148">
        <v>2210105</v>
      </c>
      <c r="C578" s="149" t="s">
        <v>676</v>
      </c>
      <c r="D578" s="180">
        <f>E578+F578+W578</f>
        <v>92</v>
      </c>
      <c r="E578" s="180"/>
      <c r="F578" s="180">
        <f>G578+N578</f>
        <v>92</v>
      </c>
      <c r="G578" s="180">
        <v>72</v>
      </c>
      <c r="H578" s="180">
        <f>SUM(I578:K578)</f>
        <v>0</v>
      </c>
      <c r="I578" s="180"/>
      <c r="J578" s="180"/>
      <c r="K578" s="180"/>
      <c r="L578" s="180"/>
      <c r="M578" s="183"/>
      <c r="N578" s="180">
        <v>20</v>
      </c>
      <c r="O578" s="180"/>
      <c r="P578" s="180"/>
      <c r="Q578" s="180"/>
      <c r="R578" s="180"/>
      <c r="S578" s="180"/>
      <c r="T578" s="180"/>
      <c r="U578" s="180"/>
      <c r="V578" s="180"/>
      <c r="W578" s="180"/>
      <c r="X578" s="189"/>
      <c r="Y578" s="189"/>
      <c r="Z578" s="200">
        <f t="shared" si="335"/>
        <v>0</v>
      </c>
      <c r="AA578" s="198">
        <f t="shared" si="306"/>
        <v>0</v>
      </c>
      <c r="AB578" s="199">
        <f t="shared" si="336"/>
        <v>0</v>
      </c>
      <c r="AC578" s="198">
        <f t="shared" si="337"/>
        <v>0</v>
      </c>
      <c r="AD578" s="198">
        <f t="shared" si="338"/>
        <v>0</v>
      </c>
      <c r="AG578" s="161">
        <f t="shared" si="339"/>
        <v>0</v>
      </c>
      <c r="AH578" s="198">
        <f t="shared" si="307"/>
        <v>0</v>
      </c>
      <c r="AJ578" s="200">
        <f t="shared" si="334"/>
        <v>0</v>
      </c>
    </row>
    <row r="579" ht="18" customHeight="1" spans="1:36">
      <c r="A579" s="103"/>
      <c r="B579" s="148">
        <v>2210199</v>
      </c>
      <c r="C579" s="149" t="s">
        <v>677</v>
      </c>
      <c r="D579" s="180">
        <f>E579+F579+W579</f>
        <v>0</v>
      </c>
      <c r="E579" s="180"/>
      <c r="F579" s="180">
        <f>G579+N579</f>
        <v>0</v>
      </c>
      <c r="G579" s="180">
        <f>H579+L579</f>
        <v>0</v>
      </c>
      <c r="H579" s="180">
        <f>SUM(I579:K579)</f>
        <v>0</v>
      </c>
      <c r="I579" s="180"/>
      <c r="J579" s="180"/>
      <c r="K579" s="180"/>
      <c r="L579" s="180"/>
      <c r="M579" s="183"/>
      <c r="N579" s="180">
        <f>SUM(O579:V579)</f>
        <v>0</v>
      </c>
      <c r="O579" s="180"/>
      <c r="P579" s="180"/>
      <c r="Q579" s="180"/>
      <c r="R579" s="180"/>
      <c r="S579" s="180"/>
      <c r="T579" s="180"/>
      <c r="U579" s="180"/>
      <c r="V579" s="180"/>
      <c r="W579" s="180"/>
      <c r="X579" s="189"/>
      <c r="Y579" s="189"/>
      <c r="Z579" s="200">
        <f t="shared" si="335"/>
        <v>0</v>
      </c>
      <c r="AA579" s="198">
        <f t="shared" si="306"/>
        <v>0</v>
      </c>
      <c r="AB579" s="199">
        <f t="shared" si="336"/>
        <v>0</v>
      </c>
      <c r="AC579" s="198">
        <f t="shared" si="337"/>
        <v>0</v>
      </c>
      <c r="AD579" s="198">
        <f t="shared" si="338"/>
        <v>0</v>
      </c>
      <c r="AG579" s="161">
        <f t="shared" si="339"/>
        <v>0</v>
      </c>
      <c r="AH579" s="198">
        <f t="shared" si="307"/>
        <v>0</v>
      </c>
      <c r="AJ579" s="200">
        <f t="shared" si="334"/>
        <v>0</v>
      </c>
    </row>
    <row r="580" ht="18" customHeight="1" spans="1:36">
      <c r="A580" s="103">
        <v>1</v>
      </c>
      <c r="B580" s="146">
        <v>2210200</v>
      </c>
      <c r="C580" s="147" t="s">
        <v>678</v>
      </c>
      <c r="D580" s="180">
        <f t="shared" ref="D580:V580" si="344">SUM(D581:D582)</f>
        <v>3711.7</v>
      </c>
      <c r="E580" s="180">
        <f t="shared" si="344"/>
        <v>3711.7</v>
      </c>
      <c r="F580" s="180">
        <f t="shared" si="344"/>
        <v>0</v>
      </c>
      <c r="G580" s="180">
        <f t="shared" si="344"/>
        <v>0</v>
      </c>
      <c r="H580" s="180">
        <f t="shared" si="344"/>
        <v>0</v>
      </c>
      <c r="I580" s="180">
        <f t="shared" si="344"/>
        <v>0</v>
      </c>
      <c r="J580" s="180">
        <f t="shared" si="344"/>
        <v>0</v>
      </c>
      <c r="K580" s="180">
        <f t="shared" si="344"/>
        <v>0</v>
      </c>
      <c r="L580" s="180">
        <f t="shared" si="344"/>
        <v>0</v>
      </c>
      <c r="M580" s="180">
        <f t="shared" si="344"/>
        <v>0</v>
      </c>
      <c r="N580" s="180">
        <f t="shared" si="344"/>
        <v>0</v>
      </c>
      <c r="O580" s="180">
        <f t="shared" si="344"/>
        <v>1305</v>
      </c>
      <c r="P580" s="180">
        <f t="shared" si="344"/>
        <v>0</v>
      </c>
      <c r="Q580" s="180">
        <f t="shared" si="344"/>
        <v>0</v>
      </c>
      <c r="R580" s="180">
        <f t="shared" si="344"/>
        <v>0</v>
      </c>
      <c r="S580" s="180">
        <f t="shared" si="344"/>
        <v>0</v>
      </c>
      <c r="T580" s="180">
        <f t="shared" si="344"/>
        <v>0</v>
      </c>
      <c r="U580" s="180">
        <f t="shared" si="344"/>
        <v>0</v>
      </c>
      <c r="V580" s="180">
        <f t="shared" si="344"/>
        <v>0</v>
      </c>
      <c r="W580" s="180"/>
      <c r="X580" s="189"/>
      <c r="Y580" s="189"/>
      <c r="Z580" s="200">
        <f t="shared" si="335"/>
        <v>0</v>
      </c>
      <c r="AA580" s="198">
        <f t="shared" si="306"/>
        <v>0</v>
      </c>
      <c r="AB580" s="199">
        <f t="shared" si="336"/>
        <v>0</v>
      </c>
      <c r="AC580" s="198">
        <f t="shared" si="337"/>
        <v>0</v>
      </c>
      <c r="AD580" s="198">
        <f t="shared" si="338"/>
        <v>0</v>
      </c>
      <c r="AG580" s="161">
        <f t="shared" si="339"/>
        <v>0</v>
      </c>
      <c r="AH580" s="198">
        <f t="shared" si="307"/>
        <v>0</v>
      </c>
      <c r="AJ580" s="200">
        <f t="shared" si="334"/>
        <v>0</v>
      </c>
    </row>
    <row r="581" ht="18" customHeight="1" spans="1:36">
      <c r="A581" s="103"/>
      <c r="B581" s="118">
        <v>2210201</v>
      </c>
      <c r="C581" s="156" t="s">
        <v>679</v>
      </c>
      <c r="D581" s="180">
        <f>E581+F581+W581</f>
        <v>3711.7</v>
      </c>
      <c r="E581" s="180">
        <v>3711.7</v>
      </c>
      <c r="F581" s="180">
        <f>G581+N581</f>
        <v>0</v>
      </c>
      <c r="G581" s="180">
        <f>H581+L581</f>
        <v>0</v>
      </c>
      <c r="H581" s="180">
        <f>SUM(I581:K581)</f>
        <v>0</v>
      </c>
      <c r="I581" s="180"/>
      <c r="J581" s="180"/>
      <c r="K581" s="180"/>
      <c r="L581" s="180"/>
      <c r="M581" s="183"/>
      <c r="N581" s="180"/>
      <c r="O581" s="180">
        <v>1305</v>
      </c>
      <c r="P581" s="180"/>
      <c r="Q581" s="180"/>
      <c r="R581" s="180"/>
      <c r="S581" s="180"/>
      <c r="T581" s="180"/>
      <c r="U581" s="180"/>
      <c r="V581" s="180"/>
      <c r="W581" s="180"/>
      <c r="Y581" s="189"/>
      <c r="Z581" s="200">
        <f t="shared" si="335"/>
        <v>0</v>
      </c>
      <c r="AA581" s="198">
        <f t="shared" ref="AA581:AA605" si="345">Z581/192555</f>
        <v>0</v>
      </c>
      <c r="AB581" s="199">
        <f t="shared" si="336"/>
        <v>0</v>
      </c>
      <c r="AC581" s="198">
        <f t="shared" si="337"/>
        <v>0</v>
      </c>
      <c r="AD581" s="198">
        <f t="shared" si="338"/>
        <v>0</v>
      </c>
      <c r="AG581" s="161">
        <f t="shared" si="339"/>
        <v>0</v>
      </c>
      <c r="AH581" s="198">
        <f t="shared" si="307"/>
        <v>0</v>
      </c>
      <c r="AJ581" s="200">
        <f t="shared" si="334"/>
        <v>0</v>
      </c>
    </row>
    <row r="582" ht="18" customHeight="1" spans="1:36">
      <c r="A582" s="103"/>
      <c r="B582" s="118">
        <v>2210203</v>
      </c>
      <c r="C582" s="156" t="s">
        <v>680</v>
      </c>
      <c r="D582" s="180">
        <f>E582+F582+W582</f>
        <v>0</v>
      </c>
      <c r="E582" s="180"/>
      <c r="F582" s="180">
        <f>G582+N582</f>
        <v>0</v>
      </c>
      <c r="G582" s="180">
        <f>H582+L582</f>
        <v>0</v>
      </c>
      <c r="H582" s="180">
        <f>SUM(I582:K582)</f>
        <v>0</v>
      </c>
      <c r="I582" s="180"/>
      <c r="J582" s="180"/>
      <c r="K582" s="180"/>
      <c r="L582" s="180"/>
      <c r="M582" s="183"/>
      <c r="N582" s="180">
        <f>SUM(O582:V582)</f>
        <v>0</v>
      </c>
      <c r="O582" s="180"/>
      <c r="P582" s="180"/>
      <c r="Q582" s="180"/>
      <c r="R582" s="180"/>
      <c r="S582" s="180"/>
      <c r="T582" s="180"/>
      <c r="U582" s="180"/>
      <c r="V582" s="180"/>
      <c r="W582" s="180"/>
      <c r="X582" s="189"/>
      <c r="Y582" s="189"/>
      <c r="Z582" s="200">
        <f t="shared" si="335"/>
        <v>0</v>
      </c>
      <c r="AA582" s="198">
        <f t="shared" si="345"/>
        <v>0</v>
      </c>
      <c r="AB582" s="199">
        <f t="shared" si="336"/>
        <v>0</v>
      </c>
      <c r="AC582" s="198">
        <f t="shared" si="337"/>
        <v>0</v>
      </c>
      <c r="AD582" s="198">
        <f t="shared" si="338"/>
        <v>0</v>
      </c>
      <c r="AG582" s="161">
        <f t="shared" si="339"/>
        <v>0</v>
      </c>
      <c r="AH582" s="198">
        <f t="shared" si="307"/>
        <v>0</v>
      </c>
      <c r="AJ582" s="200">
        <f t="shared" si="334"/>
        <v>0</v>
      </c>
    </row>
    <row r="583" ht="18" customHeight="1" spans="1:36">
      <c r="A583" s="103">
        <v>1</v>
      </c>
      <c r="B583" s="146">
        <v>2210300</v>
      </c>
      <c r="C583" s="147" t="s">
        <v>681</v>
      </c>
      <c r="D583" s="180">
        <f>D584+D585</f>
        <v>53</v>
      </c>
      <c r="E583" s="180">
        <f t="shared" ref="E583:W583" si="346">E584+E585</f>
        <v>0</v>
      </c>
      <c r="F583" s="180">
        <f t="shared" si="346"/>
        <v>53</v>
      </c>
      <c r="G583" s="180">
        <f t="shared" si="346"/>
        <v>0</v>
      </c>
      <c r="H583" s="180">
        <f t="shared" si="346"/>
        <v>0</v>
      </c>
      <c r="I583" s="180">
        <f t="shared" si="346"/>
        <v>0</v>
      </c>
      <c r="J583" s="180">
        <f t="shared" si="346"/>
        <v>0</v>
      </c>
      <c r="K583" s="180">
        <f t="shared" si="346"/>
        <v>0</v>
      </c>
      <c r="L583" s="180">
        <f t="shared" si="346"/>
        <v>0</v>
      </c>
      <c r="M583" s="180">
        <f t="shared" si="346"/>
        <v>0</v>
      </c>
      <c r="N583" s="180">
        <f t="shared" si="346"/>
        <v>53</v>
      </c>
      <c r="O583" s="180">
        <f t="shared" si="346"/>
        <v>33</v>
      </c>
      <c r="P583" s="180">
        <f t="shared" si="346"/>
        <v>0</v>
      </c>
      <c r="Q583" s="180">
        <f t="shared" si="346"/>
        <v>0</v>
      </c>
      <c r="R583" s="180">
        <f t="shared" si="346"/>
        <v>0</v>
      </c>
      <c r="S583" s="180">
        <f t="shared" si="346"/>
        <v>0</v>
      </c>
      <c r="T583" s="180">
        <f t="shared" si="346"/>
        <v>0</v>
      </c>
      <c r="U583" s="180">
        <f t="shared" si="346"/>
        <v>0</v>
      </c>
      <c r="V583" s="180">
        <f t="shared" si="346"/>
        <v>0</v>
      </c>
      <c r="W583" s="180">
        <f t="shared" si="346"/>
        <v>0</v>
      </c>
      <c r="X583" s="189"/>
      <c r="Y583" s="189"/>
      <c r="Z583" s="200">
        <f t="shared" si="335"/>
        <v>0</v>
      </c>
      <c r="AA583" s="198">
        <f t="shared" si="345"/>
        <v>0</v>
      </c>
      <c r="AB583" s="199">
        <f t="shared" si="336"/>
        <v>0</v>
      </c>
      <c r="AC583" s="198">
        <f t="shared" si="337"/>
        <v>0</v>
      </c>
      <c r="AD583" s="198">
        <f t="shared" si="338"/>
        <v>0</v>
      </c>
      <c r="AG583" s="161">
        <f t="shared" si="339"/>
        <v>0</v>
      </c>
      <c r="AH583" s="198">
        <f t="shared" si="307"/>
        <v>0</v>
      </c>
      <c r="AJ583" s="200">
        <f t="shared" si="334"/>
        <v>0</v>
      </c>
    </row>
    <row r="584" ht="18" customHeight="1" spans="1:36">
      <c r="A584" s="103"/>
      <c r="B584" s="118">
        <v>2210301</v>
      </c>
      <c r="C584" s="156" t="s">
        <v>682</v>
      </c>
      <c r="D584" s="180">
        <f>E584+F584+W584</f>
        <v>33</v>
      </c>
      <c r="E584" s="180"/>
      <c r="F584" s="180">
        <f>G584+N584</f>
        <v>33</v>
      </c>
      <c r="G584" s="180"/>
      <c r="H584" s="180"/>
      <c r="I584" s="180"/>
      <c r="J584" s="180"/>
      <c r="K584" s="180"/>
      <c r="L584" s="180"/>
      <c r="M584" s="180"/>
      <c r="N584" s="180">
        <v>33</v>
      </c>
      <c r="O584" s="180"/>
      <c r="P584" s="180"/>
      <c r="Q584" s="180"/>
      <c r="R584" s="180"/>
      <c r="S584" s="180"/>
      <c r="T584" s="180"/>
      <c r="U584" s="180"/>
      <c r="V584" s="180"/>
      <c r="W584" s="180"/>
      <c r="X584" s="189"/>
      <c r="Y584" s="189"/>
      <c r="Z584" s="200"/>
      <c r="AA584" s="198"/>
      <c r="AB584" s="199"/>
      <c r="AC584" s="198"/>
      <c r="AD584" s="198"/>
      <c r="AG584" s="161"/>
      <c r="AH584" s="198"/>
      <c r="AJ584" s="200"/>
    </row>
    <row r="585" ht="18" customHeight="1" spans="1:36">
      <c r="A585" s="103"/>
      <c r="B585" s="118">
        <v>2210399</v>
      </c>
      <c r="C585" s="156" t="s">
        <v>683</v>
      </c>
      <c r="D585" s="180">
        <f>E585+F585+W585</f>
        <v>20</v>
      </c>
      <c r="E585" s="180"/>
      <c r="F585" s="180">
        <f>G585+N585</f>
        <v>20</v>
      </c>
      <c r="G585" s="180">
        <f>H585+L585</f>
        <v>0</v>
      </c>
      <c r="H585" s="180">
        <f>SUM(I585:K585)</f>
        <v>0</v>
      </c>
      <c r="I585" s="180"/>
      <c r="J585" s="180"/>
      <c r="K585" s="180"/>
      <c r="L585" s="180"/>
      <c r="M585" s="183"/>
      <c r="N585" s="180">
        <v>20</v>
      </c>
      <c r="O585" s="180">
        <v>33</v>
      </c>
      <c r="P585" s="180"/>
      <c r="Q585" s="180"/>
      <c r="R585" s="180"/>
      <c r="S585" s="180"/>
      <c r="T585" s="180"/>
      <c r="U585" s="180"/>
      <c r="V585" s="180"/>
      <c r="W585" s="180"/>
      <c r="X585" s="189"/>
      <c r="Y585" s="189"/>
      <c r="Z585" s="200">
        <f t="shared" si="335"/>
        <v>0</v>
      </c>
      <c r="AA585" s="198">
        <f t="shared" si="345"/>
        <v>0</v>
      </c>
      <c r="AB585" s="199">
        <f t="shared" si="336"/>
        <v>0</v>
      </c>
      <c r="AC585" s="198">
        <f t="shared" si="337"/>
        <v>0</v>
      </c>
      <c r="AD585" s="198">
        <f t="shared" si="338"/>
        <v>0</v>
      </c>
      <c r="AG585" s="161">
        <f t="shared" si="339"/>
        <v>0</v>
      </c>
      <c r="AH585" s="198">
        <f>AG585/129186</f>
        <v>0</v>
      </c>
      <c r="AJ585" s="200">
        <f t="shared" si="334"/>
        <v>0</v>
      </c>
    </row>
    <row r="586" ht="18" customHeight="1" spans="1:36">
      <c r="A586" s="103">
        <v>1</v>
      </c>
      <c r="B586" s="146">
        <v>2220000</v>
      </c>
      <c r="C586" s="147" t="s">
        <v>684</v>
      </c>
      <c r="D586" s="180">
        <f t="shared" ref="D586:V586" si="347">D587+D592+D596</f>
        <v>312.3</v>
      </c>
      <c r="E586" s="180">
        <f t="shared" si="347"/>
        <v>44.5</v>
      </c>
      <c r="F586" s="180">
        <f t="shared" si="347"/>
        <v>267.8</v>
      </c>
      <c r="G586" s="180">
        <f t="shared" si="347"/>
        <v>182.8</v>
      </c>
      <c r="H586" s="180">
        <f t="shared" si="347"/>
        <v>0</v>
      </c>
      <c r="I586" s="180">
        <f t="shared" si="347"/>
        <v>0</v>
      </c>
      <c r="J586" s="180">
        <f t="shared" si="347"/>
        <v>0</v>
      </c>
      <c r="K586" s="180">
        <f t="shared" si="347"/>
        <v>0</v>
      </c>
      <c r="L586" s="180">
        <f t="shared" si="347"/>
        <v>183</v>
      </c>
      <c r="M586" s="180">
        <f t="shared" si="347"/>
        <v>0</v>
      </c>
      <c r="N586" s="180">
        <f t="shared" si="347"/>
        <v>85</v>
      </c>
      <c r="O586" s="180">
        <f t="shared" si="347"/>
        <v>75</v>
      </c>
      <c r="P586" s="180">
        <f t="shared" si="347"/>
        <v>0</v>
      </c>
      <c r="Q586" s="180">
        <f t="shared" si="347"/>
        <v>0</v>
      </c>
      <c r="R586" s="180">
        <f t="shared" si="347"/>
        <v>0</v>
      </c>
      <c r="S586" s="180">
        <f t="shared" si="347"/>
        <v>0</v>
      </c>
      <c r="T586" s="180">
        <f t="shared" si="347"/>
        <v>0</v>
      </c>
      <c r="U586" s="180">
        <f t="shared" si="347"/>
        <v>0</v>
      </c>
      <c r="V586" s="180">
        <f t="shared" si="347"/>
        <v>2</v>
      </c>
      <c r="W586" s="180"/>
      <c r="X586" s="189"/>
      <c r="Y586" s="189"/>
      <c r="Z586" s="200">
        <f t="shared" si="335"/>
        <v>129.5</v>
      </c>
      <c r="AA586" s="198">
        <f>Z586/223755.7</f>
        <v>0.0006</v>
      </c>
      <c r="AB586" s="199">
        <f t="shared" si="336"/>
        <v>-564</v>
      </c>
      <c r="AC586" s="198" t="str">
        <f t="shared" si="337"/>
        <v>负增长</v>
      </c>
      <c r="AD586" s="198">
        <f t="shared" si="338"/>
        <v>-0.003</v>
      </c>
      <c r="AE586" s="170">
        <v>316.8</v>
      </c>
      <c r="AF586" s="170">
        <v>377</v>
      </c>
      <c r="AG586" s="161">
        <f t="shared" si="339"/>
        <v>693.8</v>
      </c>
      <c r="AH586" s="198">
        <f>AG586/192555</f>
        <v>0.0036</v>
      </c>
      <c r="AJ586" s="200">
        <f t="shared" si="334"/>
        <v>0</v>
      </c>
    </row>
    <row r="587" ht="18" customHeight="1" spans="1:36">
      <c r="A587" s="103">
        <v>1</v>
      </c>
      <c r="B587" s="146">
        <v>2220100</v>
      </c>
      <c r="C587" s="147" t="s">
        <v>685</v>
      </c>
      <c r="D587" s="180">
        <f t="shared" ref="D587:V587" si="348">SUM(D588:D591)</f>
        <v>257.8</v>
      </c>
      <c r="E587" s="180">
        <f t="shared" si="348"/>
        <v>0</v>
      </c>
      <c r="F587" s="180">
        <f t="shared" si="348"/>
        <v>257.8</v>
      </c>
      <c r="G587" s="180">
        <f t="shared" si="348"/>
        <v>182.8</v>
      </c>
      <c r="H587" s="180">
        <f t="shared" si="348"/>
        <v>0</v>
      </c>
      <c r="I587" s="180">
        <f t="shared" si="348"/>
        <v>0</v>
      </c>
      <c r="J587" s="180">
        <f t="shared" si="348"/>
        <v>0</v>
      </c>
      <c r="K587" s="180">
        <f t="shared" si="348"/>
        <v>0</v>
      </c>
      <c r="L587" s="180">
        <f t="shared" si="348"/>
        <v>183</v>
      </c>
      <c r="M587" s="180">
        <f t="shared" si="348"/>
        <v>0</v>
      </c>
      <c r="N587" s="180">
        <f t="shared" si="348"/>
        <v>75</v>
      </c>
      <c r="O587" s="180">
        <f t="shared" si="348"/>
        <v>75</v>
      </c>
      <c r="P587" s="180">
        <f t="shared" si="348"/>
        <v>0</v>
      </c>
      <c r="Q587" s="180">
        <f t="shared" si="348"/>
        <v>0</v>
      </c>
      <c r="R587" s="180">
        <f t="shared" si="348"/>
        <v>0</v>
      </c>
      <c r="S587" s="180">
        <f t="shared" si="348"/>
        <v>0</v>
      </c>
      <c r="T587" s="180">
        <f t="shared" si="348"/>
        <v>0</v>
      </c>
      <c r="U587" s="180">
        <f t="shared" si="348"/>
        <v>0</v>
      </c>
      <c r="V587" s="180">
        <f t="shared" si="348"/>
        <v>2</v>
      </c>
      <c r="W587" s="180"/>
      <c r="X587" s="189"/>
      <c r="Y587" s="189"/>
      <c r="Z587" s="200">
        <f t="shared" si="335"/>
        <v>0</v>
      </c>
      <c r="AA587" s="198">
        <f t="shared" si="345"/>
        <v>0</v>
      </c>
      <c r="AB587" s="199">
        <f t="shared" si="336"/>
        <v>0</v>
      </c>
      <c r="AC587" s="198">
        <f t="shared" si="337"/>
        <v>0</v>
      </c>
      <c r="AD587" s="198">
        <f t="shared" si="338"/>
        <v>0</v>
      </c>
      <c r="AG587" s="161">
        <f t="shared" si="339"/>
        <v>0</v>
      </c>
      <c r="AH587" s="198">
        <f t="shared" ref="AH587:AH597" si="349">AG587/129186</f>
        <v>0</v>
      </c>
      <c r="AJ587" s="200">
        <f t="shared" si="334"/>
        <v>0</v>
      </c>
    </row>
    <row r="588" ht="18" customHeight="1" spans="1:36">
      <c r="A588" s="103"/>
      <c r="B588" s="148">
        <v>2220101</v>
      </c>
      <c r="C588" s="149" t="s">
        <v>686</v>
      </c>
      <c r="D588" s="180">
        <f>E588+F588+W588</f>
        <v>0</v>
      </c>
      <c r="E588" s="180"/>
      <c r="F588" s="180">
        <f>G588+N588</f>
        <v>0</v>
      </c>
      <c r="G588" s="180">
        <f>H588+L588</f>
        <v>0</v>
      </c>
      <c r="H588" s="180">
        <f>SUM(I588:K588)</f>
        <v>0</v>
      </c>
      <c r="I588" s="180"/>
      <c r="J588" s="180"/>
      <c r="K588" s="180"/>
      <c r="L588" s="180"/>
      <c r="M588" s="182"/>
      <c r="N588" s="180"/>
      <c r="O588" s="180">
        <v>75</v>
      </c>
      <c r="P588" s="180"/>
      <c r="Q588" s="180"/>
      <c r="R588" s="180"/>
      <c r="S588" s="180"/>
      <c r="T588" s="180"/>
      <c r="U588" s="180"/>
      <c r="V588" s="180"/>
      <c r="W588" s="180"/>
      <c r="X588" s="189"/>
      <c r="Y588" s="189"/>
      <c r="Z588" s="200">
        <f t="shared" si="335"/>
        <v>0</v>
      </c>
      <c r="AA588" s="198">
        <f t="shared" si="345"/>
        <v>0</v>
      </c>
      <c r="AB588" s="199">
        <f t="shared" si="336"/>
        <v>0</v>
      </c>
      <c r="AC588" s="198">
        <f t="shared" si="337"/>
        <v>0</v>
      </c>
      <c r="AD588" s="198">
        <f t="shared" si="338"/>
        <v>0</v>
      </c>
      <c r="AG588" s="161">
        <f t="shared" si="339"/>
        <v>0</v>
      </c>
      <c r="AH588" s="198">
        <f t="shared" si="349"/>
        <v>0</v>
      </c>
      <c r="AJ588" s="200">
        <f t="shared" si="334"/>
        <v>0</v>
      </c>
    </row>
    <row r="589" ht="18" customHeight="1" spans="1:36">
      <c r="A589" s="103"/>
      <c r="B589" s="148">
        <v>2220102</v>
      </c>
      <c r="C589" s="149" t="s">
        <v>687</v>
      </c>
      <c r="D589" s="180">
        <f>E589+F589+W589</f>
        <v>75</v>
      </c>
      <c r="E589" s="180"/>
      <c r="F589" s="180">
        <f>G589+N589</f>
        <v>75</v>
      </c>
      <c r="G589" s="180">
        <f>H589+L589</f>
        <v>0</v>
      </c>
      <c r="H589" s="180">
        <f>SUM(I589:K589)</f>
        <v>0</v>
      </c>
      <c r="I589" s="180"/>
      <c r="J589" s="180"/>
      <c r="K589" s="180"/>
      <c r="L589" s="180"/>
      <c r="M589" s="182"/>
      <c r="N589" s="180">
        <v>75</v>
      </c>
      <c r="O589" s="180"/>
      <c r="P589" s="180"/>
      <c r="Q589" s="180"/>
      <c r="R589" s="180"/>
      <c r="S589" s="180"/>
      <c r="T589" s="180"/>
      <c r="U589" s="180"/>
      <c r="V589" s="180"/>
      <c r="W589" s="180"/>
      <c r="X589" s="189"/>
      <c r="Y589" s="189"/>
      <c r="Z589" s="200"/>
      <c r="AA589" s="198">
        <f t="shared" si="345"/>
        <v>0</v>
      </c>
      <c r="AB589" s="199"/>
      <c r="AC589" s="198"/>
      <c r="AD589" s="198"/>
      <c r="AG589" s="161"/>
      <c r="AH589" s="198">
        <f t="shared" si="349"/>
        <v>0</v>
      </c>
      <c r="AJ589" s="200">
        <f t="shared" si="334"/>
        <v>0</v>
      </c>
    </row>
    <row r="590" ht="18" customHeight="1" spans="1:36">
      <c r="A590" s="103"/>
      <c r="B590" s="148">
        <v>2220115</v>
      </c>
      <c r="C590" s="149" t="s">
        <v>688</v>
      </c>
      <c r="D590" s="180">
        <f>E590+F590+W590</f>
        <v>122.8</v>
      </c>
      <c r="E590" s="180"/>
      <c r="F590" s="180">
        <f>G590+N590</f>
        <v>122.8</v>
      </c>
      <c r="G590" s="180">
        <v>122.8</v>
      </c>
      <c r="H590" s="180">
        <f>SUM(I590:K590)</f>
        <v>0</v>
      </c>
      <c r="I590" s="180"/>
      <c r="J590" s="180"/>
      <c r="K590" s="180"/>
      <c r="L590" s="180">
        <v>123</v>
      </c>
      <c r="M590" s="182" t="s">
        <v>689</v>
      </c>
      <c r="N590" s="180">
        <f>SUM(O590:V590)</f>
        <v>0</v>
      </c>
      <c r="O590" s="180"/>
      <c r="P590" s="180"/>
      <c r="Q590" s="180"/>
      <c r="R590" s="180"/>
      <c r="S590" s="180"/>
      <c r="T590" s="180"/>
      <c r="U590" s="180"/>
      <c r="V590" s="180"/>
      <c r="W590" s="180"/>
      <c r="X590" s="189"/>
      <c r="Y590" s="189"/>
      <c r="Z590" s="200">
        <f t="shared" ref="Z590:Z599" si="350">IF(AG590&gt;0,E590+N590,0)</f>
        <v>0</v>
      </c>
      <c r="AA590" s="198">
        <f t="shared" si="345"/>
        <v>0</v>
      </c>
      <c r="AB590" s="199">
        <f t="shared" ref="AB590:AB599" si="351">Z590-AG590</f>
        <v>0</v>
      </c>
      <c r="AC590" s="198">
        <f t="shared" ref="AC590:AC599" si="352">IF(AG590=0,0,IF(AB590&lt;0,"负增长",AB590/AG590))</f>
        <v>0</v>
      </c>
      <c r="AD590" s="198">
        <f t="shared" ref="AD590:AD599" si="353">AA590-AH590</f>
        <v>0</v>
      </c>
      <c r="AG590" s="161">
        <f t="shared" ref="AG590:AG599" si="354">AE590+AF590</f>
        <v>0</v>
      </c>
      <c r="AH590" s="198">
        <f t="shared" si="349"/>
        <v>0</v>
      </c>
      <c r="AJ590" s="200">
        <f t="shared" si="334"/>
        <v>0</v>
      </c>
    </row>
    <row r="591" ht="18" customHeight="1" spans="1:36">
      <c r="A591" s="103"/>
      <c r="B591" s="148">
        <v>2220199</v>
      </c>
      <c r="C591" s="149" t="s">
        <v>690</v>
      </c>
      <c r="D591" s="180">
        <f>E591+F591+W591</f>
        <v>60</v>
      </c>
      <c r="E591" s="180"/>
      <c r="F591" s="180">
        <f>G591+N591</f>
        <v>60</v>
      </c>
      <c r="G591" s="180">
        <v>60</v>
      </c>
      <c r="H591" s="180">
        <f>SUM(I591:K591)</f>
        <v>0</v>
      </c>
      <c r="I591" s="180"/>
      <c r="J591" s="180"/>
      <c r="K591" s="180"/>
      <c r="L591" s="180">
        <v>60</v>
      </c>
      <c r="M591" s="182" t="s">
        <v>691</v>
      </c>
      <c r="N591" s="180"/>
      <c r="O591" s="180"/>
      <c r="P591" s="180"/>
      <c r="Q591" s="180"/>
      <c r="R591" s="180"/>
      <c r="S591" s="180"/>
      <c r="T591" s="180"/>
      <c r="U591" s="180"/>
      <c r="V591" s="180">
        <v>2</v>
      </c>
      <c r="W591" s="180"/>
      <c r="X591" s="189"/>
      <c r="Y591" s="189"/>
      <c r="Z591" s="200">
        <f t="shared" si="350"/>
        <v>0</v>
      </c>
      <c r="AA591" s="198">
        <f t="shared" si="345"/>
        <v>0</v>
      </c>
      <c r="AB591" s="199">
        <f t="shared" si="351"/>
        <v>0</v>
      </c>
      <c r="AC591" s="198">
        <f t="shared" si="352"/>
        <v>0</v>
      </c>
      <c r="AD591" s="198">
        <f t="shared" si="353"/>
        <v>0</v>
      </c>
      <c r="AG591" s="161">
        <f t="shared" si="354"/>
        <v>0</v>
      </c>
      <c r="AH591" s="198">
        <f t="shared" si="349"/>
        <v>0</v>
      </c>
      <c r="AJ591" s="200">
        <f t="shared" si="334"/>
        <v>0</v>
      </c>
    </row>
    <row r="592" ht="18" customHeight="1" spans="1:36">
      <c r="A592" s="103">
        <v>1</v>
      </c>
      <c r="B592" s="146">
        <v>2220200</v>
      </c>
      <c r="C592" s="147" t="s">
        <v>692</v>
      </c>
      <c r="D592" s="180">
        <f t="shared" ref="D592:V592" si="355">SUM(D593:D595)</f>
        <v>54.5</v>
      </c>
      <c r="E592" s="180">
        <f t="shared" si="355"/>
        <v>44.5</v>
      </c>
      <c r="F592" s="180">
        <f t="shared" si="355"/>
        <v>10</v>
      </c>
      <c r="G592" s="180">
        <f t="shared" si="355"/>
        <v>0</v>
      </c>
      <c r="H592" s="180">
        <f t="shared" si="355"/>
        <v>0</v>
      </c>
      <c r="I592" s="180">
        <f t="shared" si="355"/>
        <v>0</v>
      </c>
      <c r="J592" s="180">
        <f t="shared" si="355"/>
        <v>0</v>
      </c>
      <c r="K592" s="180">
        <f t="shared" si="355"/>
        <v>0</v>
      </c>
      <c r="L592" s="180">
        <f t="shared" si="355"/>
        <v>0</v>
      </c>
      <c r="M592" s="180">
        <f t="shared" si="355"/>
        <v>0</v>
      </c>
      <c r="N592" s="180">
        <f t="shared" si="355"/>
        <v>10</v>
      </c>
      <c r="O592" s="180">
        <f t="shared" si="355"/>
        <v>0</v>
      </c>
      <c r="P592" s="180">
        <f t="shared" si="355"/>
        <v>0</v>
      </c>
      <c r="Q592" s="180">
        <f t="shared" si="355"/>
        <v>0</v>
      </c>
      <c r="R592" s="180">
        <f t="shared" si="355"/>
        <v>0</v>
      </c>
      <c r="S592" s="180">
        <f t="shared" si="355"/>
        <v>0</v>
      </c>
      <c r="T592" s="180">
        <f t="shared" si="355"/>
        <v>0</v>
      </c>
      <c r="U592" s="180">
        <f t="shared" si="355"/>
        <v>0</v>
      </c>
      <c r="V592" s="180">
        <f t="shared" si="355"/>
        <v>0</v>
      </c>
      <c r="W592" s="180"/>
      <c r="X592" s="189"/>
      <c r="Y592" s="189"/>
      <c r="Z592" s="200">
        <f t="shared" si="350"/>
        <v>0</v>
      </c>
      <c r="AA592" s="198">
        <f t="shared" si="345"/>
        <v>0</v>
      </c>
      <c r="AB592" s="199">
        <f t="shared" si="351"/>
        <v>0</v>
      </c>
      <c r="AC592" s="198">
        <f t="shared" si="352"/>
        <v>0</v>
      </c>
      <c r="AD592" s="198">
        <f t="shared" si="353"/>
        <v>0</v>
      </c>
      <c r="AG592" s="161">
        <f t="shared" si="354"/>
        <v>0</v>
      </c>
      <c r="AH592" s="198">
        <f t="shared" si="349"/>
        <v>0</v>
      </c>
      <c r="AJ592" s="200">
        <f t="shared" si="334"/>
        <v>0</v>
      </c>
    </row>
    <row r="593" ht="18" customHeight="1" spans="1:36">
      <c r="A593" s="103"/>
      <c r="B593" s="148">
        <v>2220201</v>
      </c>
      <c r="C593" s="149" t="s">
        <v>693</v>
      </c>
      <c r="D593" s="180">
        <f>E593+F593+W593</f>
        <v>44.5</v>
      </c>
      <c r="E593" s="180">
        <v>44.5</v>
      </c>
      <c r="F593" s="180">
        <f>G593+N593</f>
        <v>0</v>
      </c>
      <c r="G593" s="180">
        <f>H593+L593</f>
        <v>0</v>
      </c>
      <c r="H593" s="180">
        <f>SUM(I593:K593)</f>
        <v>0</v>
      </c>
      <c r="I593" s="180"/>
      <c r="J593" s="180"/>
      <c r="K593" s="180"/>
      <c r="L593" s="180"/>
      <c r="M593" s="183"/>
      <c r="N593" s="180">
        <f>SUM(O593:V593)</f>
        <v>0</v>
      </c>
      <c r="O593" s="180"/>
      <c r="P593" s="180"/>
      <c r="Q593" s="180"/>
      <c r="R593" s="180"/>
      <c r="S593" s="180"/>
      <c r="T593" s="180"/>
      <c r="U593" s="180"/>
      <c r="V593" s="180"/>
      <c r="W593" s="180"/>
      <c r="X593" s="189"/>
      <c r="Y593" s="189"/>
      <c r="Z593" s="200">
        <f t="shared" si="350"/>
        <v>0</v>
      </c>
      <c r="AA593" s="198">
        <f t="shared" si="345"/>
        <v>0</v>
      </c>
      <c r="AB593" s="199">
        <f t="shared" si="351"/>
        <v>0</v>
      </c>
      <c r="AC593" s="198">
        <f t="shared" si="352"/>
        <v>0</v>
      </c>
      <c r="AD593" s="198">
        <f t="shared" si="353"/>
        <v>0</v>
      </c>
      <c r="AG593" s="161">
        <f t="shared" si="354"/>
        <v>0</v>
      </c>
      <c r="AH593" s="198">
        <f t="shared" si="349"/>
        <v>0</v>
      </c>
      <c r="AJ593" s="200">
        <f t="shared" si="334"/>
        <v>0</v>
      </c>
    </row>
    <row r="594" ht="18" customHeight="1" spans="1:36">
      <c r="A594" s="103"/>
      <c r="B594" s="148">
        <v>2220202</v>
      </c>
      <c r="C594" s="149" t="s">
        <v>687</v>
      </c>
      <c r="D594" s="180">
        <f>E594+F594+W594</f>
        <v>10</v>
      </c>
      <c r="E594" s="180"/>
      <c r="F594" s="180">
        <f>G594+N594</f>
        <v>10</v>
      </c>
      <c r="G594" s="180"/>
      <c r="H594" s="180"/>
      <c r="I594" s="180"/>
      <c r="J594" s="180"/>
      <c r="K594" s="180"/>
      <c r="L594" s="180"/>
      <c r="M594" s="183"/>
      <c r="N594" s="180">
        <v>10</v>
      </c>
      <c r="O594" s="180"/>
      <c r="P594" s="180"/>
      <c r="Q594" s="180"/>
      <c r="R594" s="180"/>
      <c r="S594" s="180"/>
      <c r="T594" s="180"/>
      <c r="U594" s="180"/>
      <c r="V594" s="180"/>
      <c r="W594" s="180"/>
      <c r="X594" s="189"/>
      <c r="Y594" s="189"/>
      <c r="Z594" s="200"/>
      <c r="AA594" s="198"/>
      <c r="AB594" s="199"/>
      <c r="AC594" s="198"/>
      <c r="AD594" s="198"/>
      <c r="AG594" s="161"/>
      <c r="AH594" s="198"/>
      <c r="AJ594" s="200"/>
    </row>
    <row r="595" ht="18" customHeight="1" spans="1:36">
      <c r="A595" s="103"/>
      <c r="B595" s="148">
        <v>2220299</v>
      </c>
      <c r="C595" s="149" t="s">
        <v>694</v>
      </c>
      <c r="D595" s="180">
        <f>E595+F595+W595</f>
        <v>0</v>
      </c>
      <c r="E595" s="180"/>
      <c r="F595" s="180">
        <f>G595+N595</f>
        <v>0</v>
      </c>
      <c r="G595" s="180">
        <f>H595+L595</f>
        <v>0</v>
      </c>
      <c r="H595" s="180">
        <f>SUM(I595:K595)</f>
        <v>0</v>
      </c>
      <c r="I595" s="180"/>
      <c r="J595" s="180"/>
      <c r="K595" s="180"/>
      <c r="L595" s="180"/>
      <c r="M595" s="183"/>
      <c r="N595" s="180">
        <f>SUM(O595:V595)</f>
        <v>0</v>
      </c>
      <c r="O595" s="180"/>
      <c r="P595" s="180"/>
      <c r="Q595" s="180"/>
      <c r="R595" s="180"/>
      <c r="S595" s="180"/>
      <c r="T595" s="180"/>
      <c r="U595" s="180"/>
      <c r="V595" s="180"/>
      <c r="W595" s="180"/>
      <c r="X595" s="189"/>
      <c r="Y595" s="189"/>
      <c r="Z595" s="200">
        <f t="shared" si="350"/>
        <v>0</v>
      </c>
      <c r="AA595" s="198">
        <f t="shared" si="345"/>
        <v>0</v>
      </c>
      <c r="AB595" s="199">
        <f t="shared" si="351"/>
        <v>0</v>
      </c>
      <c r="AC595" s="198">
        <f t="shared" si="352"/>
        <v>0</v>
      </c>
      <c r="AD595" s="198">
        <f t="shared" si="353"/>
        <v>0</v>
      </c>
      <c r="AG595" s="161">
        <f t="shared" si="354"/>
        <v>0</v>
      </c>
      <c r="AH595" s="198">
        <f t="shared" si="349"/>
        <v>0</v>
      </c>
      <c r="AJ595" s="200">
        <f t="shared" si="334"/>
        <v>0</v>
      </c>
    </row>
    <row r="596" ht="18" customHeight="1" spans="1:36">
      <c r="A596" s="103">
        <v>1</v>
      </c>
      <c r="B596" s="146">
        <v>2220400</v>
      </c>
      <c r="C596" s="147" t="s">
        <v>695</v>
      </c>
      <c r="D596" s="180">
        <f t="shared" ref="D596:V596" si="356">SUM(D597)</f>
        <v>0</v>
      </c>
      <c r="E596" s="180">
        <f t="shared" si="356"/>
        <v>0</v>
      </c>
      <c r="F596" s="180">
        <f t="shared" si="356"/>
        <v>0</v>
      </c>
      <c r="G596" s="180">
        <f t="shared" si="356"/>
        <v>0</v>
      </c>
      <c r="H596" s="180">
        <f t="shared" si="356"/>
        <v>0</v>
      </c>
      <c r="I596" s="180">
        <f t="shared" si="356"/>
        <v>0</v>
      </c>
      <c r="J596" s="180">
        <f t="shared" si="356"/>
        <v>0</v>
      </c>
      <c r="K596" s="180">
        <f t="shared" si="356"/>
        <v>0</v>
      </c>
      <c r="L596" s="180">
        <f t="shared" si="356"/>
        <v>0</v>
      </c>
      <c r="M596" s="180">
        <f t="shared" si="356"/>
        <v>0</v>
      </c>
      <c r="N596" s="180">
        <f t="shared" si="356"/>
        <v>0</v>
      </c>
      <c r="O596" s="180">
        <f t="shared" si="356"/>
        <v>0</v>
      </c>
      <c r="P596" s="180">
        <f t="shared" si="356"/>
        <v>0</v>
      </c>
      <c r="Q596" s="180">
        <f t="shared" si="356"/>
        <v>0</v>
      </c>
      <c r="R596" s="180">
        <f t="shared" si="356"/>
        <v>0</v>
      </c>
      <c r="S596" s="180">
        <f t="shared" si="356"/>
        <v>0</v>
      </c>
      <c r="T596" s="180">
        <f t="shared" si="356"/>
        <v>0</v>
      </c>
      <c r="U596" s="180">
        <f t="shared" si="356"/>
        <v>0</v>
      </c>
      <c r="V596" s="180">
        <f t="shared" si="356"/>
        <v>0</v>
      </c>
      <c r="W596" s="180"/>
      <c r="X596" s="189"/>
      <c r="Y596" s="189"/>
      <c r="Z596" s="200">
        <f t="shared" si="350"/>
        <v>0</v>
      </c>
      <c r="AA596" s="198">
        <f t="shared" si="345"/>
        <v>0</v>
      </c>
      <c r="AB596" s="199">
        <f t="shared" si="351"/>
        <v>0</v>
      </c>
      <c r="AC596" s="198">
        <f t="shared" si="352"/>
        <v>0</v>
      </c>
      <c r="AD596" s="198">
        <f t="shared" si="353"/>
        <v>0</v>
      </c>
      <c r="AG596" s="161">
        <f t="shared" si="354"/>
        <v>0</v>
      </c>
      <c r="AH596" s="198">
        <f t="shared" si="349"/>
        <v>0</v>
      </c>
      <c r="AJ596" s="200">
        <f t="shared" si="334"/>
        <v>0</v>
      </c>
    </row>
    <row r="597" ht="18" customHeight="1" spans="1:36">
      <c r="A597" s="103"/>
      <c r="B597" s="148">
        <v>2220403</v>
      </c>
      <c r="C597" s="149" t="s">
        <v>696</v>
      </c>
      <c r="D597" s="180">
        <f>E597+F597+W597</f>
        <v>0</v>
      </c>
      <c r="E597" s="180"/>
      <c r="F597" s="180">
        <f>G597+N597</f>
        <v>0</v>
      </c>
      <c r="G597" s="180">
        <f>H597+L597</f>
        <v>0</v>
      </c>
      <c r="H597" s="180">
        <f>SUM(I597:K597)</f>
        <v>0</v>
      </c>
      <c r="I597" s="180"/>
      <c r="J597" s="180"/>
      <c r="K597" s="180"/>
      <c r="L597" s="180"/>
      <c r="M597" s="183"/>
      <c r="N597" s="180">
        <f>SUM(O597:V597)</f>
        <v>0</v>
      </c>
      <c r="O597" s="180"/>
      <c r="P597" s="180"/>
      <c r="Q597" s="180"/>
      <c r="R597" s="180"/>
      <c r="S597" s="180"/>
      <c r="T597" s="180"/>
      <c r="U597" s="180"/>
      <c r="V597" s="180"/>
      <c r="W597" s="180"/>
      <c r="X597" s="189"/>
      <c r="Y597" s="189"/>
      <c r="Z597" s="200">
        <f t="shared" si="350"/>
        <v>0</v>
      </c>
      <c r="AA597" s="198">
        <f t="shared" si="345"/>
        <v>0</v>
      </c>
      <c r="AB597" s="199">
        <f t="shared" si="351"/>
        <v>0</v>
      </c>
      <c r="AC597" s="198">
        <f t="shared" si="352"/>
        <v>0</v>
      </c>
      <c r="AD597" s="198">
        <f t="shared" si="353"/>
        <v>0</v>
      </c>
      <c r="AG597" s="161">
        <f t="shared" si="354"/>
        <v>0</v>
      </c>
      <c r="AH597" s="198">
        <f t="shared" si="349"/>
        <v>0</v>
      </c>
      <c r="AJ597" s="200">
        <f t="shared" si="334"/>
        <v>0</v>
      </c>
    </row>
    <row r="598" ht="18" customHeight="1" spans="1:36">
      <c r="A598" s="103"/>
      <c r="B598" s="115">
        <v>227</v>
      </c>
      <c r="C598" s="117" t="s">
        <v>697</v>
      </c>
      <c r="D598" s="180">
        <f>E598+F598+W598</f>
        <v>4000</v>
      </c>
      <c r="E598" s="180"/>
      <c r="F598" s="180">
        <f>G598+N598</f>
        <v>4000</v>
      </c>
      <c r="G598" s="180">
        <f>H598+L598</f>
        <v>0</v>
      </c>
      <c r="H598" s="180">
        <f>SUM(I598:K598)</f>
        <v>0</v>
      </c>
      <c r="I598" s="180"/>
      <c r="J598" s="180"/>
      <c r="K598" s="180"/>
      <c r="L598" s="180"/>
      <c r="M598" s="183"/>
      <c r="N598" s="180">
        <v>4000</v>
      </c>
      <c r="O598" s="180">
        <v>4000</v>
      </c>
      <c r="P598" s="180"/>
      <c r="Q598" s="180"/>
      <c r="R598" s="180"/>
      <c r="S598" s="180"/>
      <c r="T598" s="180"/>
      <c r="U598" s="180"/>
      <c r="V598" s="180"/>
      <c r="W598" s="180"/>
      <c r="X598" s="189"/>
      <c r="Y598" s="189"/>
      <c r="Z598" s="200">
        <f t="shared" si="350"/>
        <v>4000</v>
      </c>
      <c r="AA598" s="198">
        <f>Z598/223755.7</f>
        <v>0.0179</v>
      </c>
      <c r="AB598" s="199">
        <f t="shared" si="351"/>
        <v>0</v>
      </c>
      <c r="AC598" s="198">
        <f t="shared" si="352"/>
        <v>0</v>
      </c>
      <c r="AD598" s="198">
        <f t="shared" si="353"/>
        <v>-0.0029</v>
      </c>
      <c r="AF598" s="170">
        <v>4000</v>
      </c>
      <c r="AG598" s="161">
        <f t="shared" si="354"/>
        <v>4000</v>
      </c>
      <c r="AH598" s="198">
        <f>AG598/192555</f>
        <v>0.0208</v>
      </c>
      <c r="AJ598" s="200">
        <f t="shared" si="334"/>
        <v>0</v>
      </c>
    </row>
    <row r="599" ht="18" customHeight="1" spans="1:36">
      <c r="A599" s="103">
        <v>1</v>
      </c>
      <c r="B599" s="146">
        <v>2290000</v>
      </c>
      <c r="C599" s="147" t="s">
        <v>698</v>
      </c>
      <c r="D599" s="180">
        <f t="shared" ref="D599:V599" si="357">SUM(D600:D601)</f>
        <v>21005</v>
      </c>
      <c r="E599" s="180">
        <f t="shared" si="357"/>
        <v>0</v>
      </c>
      <c r="F599" s="180">
        <f t="shared" si="357"/>
        <v>21005</v>
      </c>
      <c r="G599" s="180">
        <f t="shared" si="357"/>
        <v>0</v>
      </c>
      <c r="H599" s="180">
        <f t="shared" si="357"/>
        <v>0</v>
      </c>
      <c r="I599" s="180">
        <f t="shared" si="357"/>
        <v>0</v>
      </c>
      <c r="J599" s="180">
        <f t="shared" si="357"/>
        <v>0</v>
      </c>
      <c r="K599" s="180">
        <f t="shared" si="357"/>
        <v>0</v>
      </c>
      <c r="L599" s="180">
        <f t="shared" si="357"/>
        <v>0</v>
      </c>
      <c r="M599" s="180">
        <f t="shared" si="357"/>
        <v>0</v>
      </c>
      <c r="N599" s="180">
        <f t="shared" si="357"/>
        <v>21005</v>
      </c>
      <c r="O599" s="180">
        <f t="shared" si="357"/>
        <v>2125</v>
      </c>
      <c r="P599" s="180">
        <f t="shared" si="357"/>
        <v>3000</v>
      </c>
      <c r="Q599" s="180">
        <f t="shared" si="357"/>
        <v>0</v>
      </c>
      <c r="R599" s="180">
        <f t="shared" si="357"/>
        <v>0</v>
      </c>
      <c r="S599" s="180">
        <f t="shared" si="357"/>
        <v>0</v>
      </c>
      <c r="T599" s="180">
        <f t="shared" si="357"/>
        <v>0</v>
      </c>
      <c r="U599" s="180">
        <f t="shared" si="357"/>
        <v>0</v>
      </c>
      <c r="V599" s="180">
        <f t="shared" si="357"/>
        <v>0</v>
      </c>
      <c r="W599" s="180"/>
      <c r="X599" s="189"/>
      <c r="Y599" s="189"/>
      <c r="Z599" s="200">
        <f t="shared" si="350"/>
        <v>21005</v>
      </c>
      <c r="AA599" s="198">
        <f>Z599/223755.7</f>
        <v>0.0939</v>
      </c>
      <c r="AB599" s="199">
        <f t="shared" si="351"/>
        <v>16423</v>
      </c>
      <c r="AC599" s="198">
        <f t="shared" si="352"/>
        <v>3.5845</v>
      </c>
      <c r="AD599" s="198">
        <f t="shared" si="353"/>
        <v>0.0701</v>
      </c>
      <c r="AF599" s="170">
        <v>4581.7</v>
      </c>
      <c r="AG599" s="161">
        <f t="shared" si="354"/>
        <v>4581.7</v>
      </c>
      <c r="AH599" s="198">
        <f>AG599/192555</f>
        <v>0.0238</v>
      </c>
      <c r="AJ599" s="200">
        <f t="shared" si="334"/>
        <v>0</v>
      </c>
    </row>
    <row r="600" ht="18" customHeight="1" spans="1:36">
      <c r="A600" s="103"/>
      <c r="B600" s="115">
        <v>2290200</v>
      </c>
      <c r="C600" s="117" t="s">
        <v>699</v>
      </c>
      <c r="D600" s="180">
        <f>E600+F600+W600</f>
        <v>4875</v>
      </c>
      <c r="E600" s="180"/>
      <c r="F600" s="180">
        <f>G600+N600</f>
        <v>4875</v>
      </c>
      <c r="G600" s="180">
        <f>H600+L600</f>
        <v>0</v>
      </c>
      <c r="H600" s="180">
        <f>SUM(I600:K600)</f>
        <v>0</v>
      </c>
      <c r="I600" s="180"/>
      <c r="J600" s="180"/>
      <c r="K600" s="180"/>
      <c r="L600" s="180"/>
      <c r="M600" s="183"/>
      <c r="N600" s="180">
        <v>4875</v>
      </c>
      <c r="O600" s="180">
        <v>2120</v>
      </c>
      <c r="P600" s="180"/>
      <c r="Q600" s="180"/>
      <c r="R600" s="180"/>
      <c r="S600" s="180"/>
      <c r="T600" s="180"/>
      <c r="U600" s="180"/>
      <c r="V600" s="180"/>
      <c r="W600" s="180"/>
      <c r="X600" s="189"/>
      <c r="Y600" s="189"/>
      <c r="Z600" s="200"/>
      <c r="AA600" s="198">
        <f t="shared" si="345"/>
        <v>0</v>
      </c>
      <c r="AB600" s="199"/>
      <c r="AC600" s="198"/>
      <c r="AD600" s="198"/>
      <c r="AH600" s="198">
        <f>AG600/129186</f>
        <v>0</v>
      </c>
      <c r="AJ600" s="200">
        <f t="shared" si="334"/>
        <v>0</v>
      </c>
    </row>
    <row r="601" ht="18" customHeight="1" spans="1:36">
      <c r="A601" s="103"/>
      <c r="B601" s="115">
        <v>2299900</v>
      </c>
      <c r="C601" s="117" t="s">
        <v>700</v>
      </c>
      <c r="D601" s="180">
        <f>E601+F601+W601</f>
        <v>16130</v>
      </c>
      <c r="E601" s="180"/>
      <c r="F601" s="180">
        <f>G601+N601</f>
        <v>16130</v>
      </c>
      <c r="G601" s="180">
        <f>H601+L601</f>
        <v>0</v>
      </c>
      <c r="H601" s="180">
        <f>SUM(I601:K601)</f>
        <v>0</v>
      </c>
      <c r="I601" s="180"/>
      <c r="J601" s="180"/>
      <c r="K601" s="180"/>
      <c r="L601" s="180"/>
      <c r="M601" s="183"/>
      <c r="N601" s="180">
        <v>16130</v>
      </c>
      <c r="O601" s="180">
        <v>5</v>
      </c>
      <c r="P601" s="180">
        <v>3000</v>
      </c>
      <c r="Q601" s="180"/>
      <c r="R601" s="180"/>
      <c r="S601" s="180"/>
      <c r="T601" s="180"/>
      <c r="U601" s="180"/>
      <c r="V601" s="180"/>
      <c r="W601" s="180"/>
      <c r="X601" s="189"/>
      <c r="Y601" s="189"/>
      <c r="Z601" s="200"/>
      <c r="AA601" s="198">
        <f t="shared" si="345"/>
        <v>0</v>
      </c>
      <c r="AB601" s="199"/>
      <c r="AC601" s="198"/>
      <c r="AD601" s="198"/>
      <c r="AH601" s="198">
        <f>AG601/129186</f>
        <v>0</v>
      </c>
      <c r="AJ601" s="200">
        <f t="shared" si="334"/>
        <v>0</v>
      </c>
    </row>
    <row r="602" ht="18" customHeight="1" spans="1:36">
      <c r="A602" s="103"/>
      <c r="B602" s="115">
        <v>2300000</v>
      </c>
      <c r="C602" s="117" t="s">
        <v>158</v>
      </c>
      <c r="D602" s="180">
        <f>D603</f>
        <v>0</v>
      </c>
      <c r="E602" s="180">
        <f t="shared" ref="E602:W603" si="358">E603</f>
        <v>0</v>
      </c>
      <c r="F602" s="180">
        <f t="shared" si="358"/>
        <v>0</v>
      </c>
      <c r="G602" s="180">
        <f t="shared" si="358"/>
        <v>0</v>
      </c>
      <c r="H602" s="180">
        <f t="shared" si="358"/>
        <v>2937</v>
      </c>
      <c r="I602" s="180">
        <f t="shared" si="358"/>
        <v>2937</v>
      </c>
      <c r="J602" s="180">
        <f t="shared" si="358"/>
        <v>0</v>
      </c>
      <c r="K602" s="180">
        <f t="shared" si="358"/>
        <v>0</v>
      </c>
      <c r="L602" s="180">
        <f t="shared" si="358"/>
        <v>0</v>
      </c>
      <c r="M602" s="180">
        <f t="shared" si="358"/>
        <v>0</v>
      </c>
      <c r="N602" s="180">
        <f t="shared" si="358"/>
        <v>0</v>
      </c>
      <c r="O602" s="180">
        <f t="shared" si="358"/>
        <v>0</v>
      </c>
      <c r="P602" s="180">
        <f t="shared" si="358"/>
        <v>0</v>
      </c>
      <c r="Q602" s="180">
        <f t="shared" si="358"/>
        <v>0</v>
      </c>
      <c r="R602" s="180">
        <f t="shared" si="358"/>
        <v>0</v>
      </c>
      <c r="S602" s="180">
        <f t="shared" si="358"/>
        <v>0</v>
      </c>
      <c r="T602" s="180">
        <f t="shared" si="358"/>
        <v>0</v>
      </c>
      <c r="U602" s="180">
        <f t="shared" si="358"/>
        <v>0</v>
      </c>
      <c r="V602" s="180">
        <f t="shared" si="358"/>
        <v>0</v>
      </c>
      <c r="W602" s="180">
        <f t="shared" si="358"/>
        <v>0</v>
      </c>
      <c r="X602" s="189"/>
      <c r="Y602" s="189"/>
      <c r="Z602" s="200"/>
      <c r="AA602" s="198"/>
      <c r="AB602" s="199"/>
      <c r="AC602" s="198"/>
      <c r="AD602" s="198"/>
      <c r="AH602" s="198"/>
      <c r="AJ602" s="200">
        <f t="shared" si="334"/>
        <v>0</v>
      </c>
    </row>
    <row r="603" ht="18" customHeight="1" spans="1:36">
      <c r="A603" s="103"/>
      <c r="B603" s="115">
        <v>2300200</v>
      </c>
      <c r="C603" s="117" t="s">
        <v>701</v>
      </c>
      <c r="D603" s="180">
        <f>D604</f>
        <v>0</v>
      </c>
      <c r="E603" s="180">
        <f t="shared" si="358"/>
        <v>0</v>
      </c>
      <c r="F603" s="180">
        <f t="shared" si="358"/>
        <v>0</v>
      </c>
      <c r="G603" s="180">
        <f t="shared" si="358"/>
        <v>0</v>
      </c>
      <c r="H603" s="180">
        <f t="shared" si="358"/>
        <v>2937</v>
      </c>
      <c r="I603" s="180">
        <f t="shared" si="358"/>
        <v>2937</v>
      </c>
      <c r="J603" s="180">
        <f t="shared" si="358"/>
        <v>0</v>
      </c>
      <c r="K603" s="180">
        <f t="shared" si="358"/>
        <v>0</v>
      </c>
      <c r="L603" s="180">
        <f t="shared" si="358"/>
        <v>0</v>
      </c>
      <c r="M603" s="180">
        <f t="shared" si="358"/>
        <v>0</v>
      </c>
      <c r="N603" s="180">
        <f t="shared" si="358"/>
        <v>0</v>
      </c>
      <c r="O603" s="180">
        <f t="shared" si="358"/>
        <v>0</v>
      </c>
      <c r="P603" s="180">
        <f t="shared" si="358"/>
        <v>0</v>
      </c>
      <c r="Q603" s="180">
        <f t="shared" si="358"/>
        <v>0</v>
      </c>
      <c r="R603" s="180">
        <f t="shared" si="358"/>
        <v>0</v>
      </c>
      <c r="S603" s="180">
        <f t="shared" si="358"/>
        <v>0</v>
      </c>
      <c r="T603" s="180">
        <f t="shared" si="358"/>
        <v>0</v>
      </c>
      <c r="U603" s="180">
        <f t="shared" si="358"/>
        <v>0</v>
      </c>
      <c r="V603" s="180">
        <f t="shared" si="358"/>
        <v>0</v>
      </c>
      <c r="W603" s="180">
        <f t="shared" si="358"/>
        <v>0</v>
      </c>
      <c r="X603" s="189"/>
      <c r="Y603" s="189"/>
      <c r="Z603" s="200"/>
      <c r="AA603" s="198"/>
      <c r="AB603" s="199"/>
      <c r="AC603" s="198"/>
      <c r="AD603" s="198"/>
      <c r="AH603" s="198"/>
      <c r="AJ603" s="200">
        <f t="shared" si="334"/>
        <v>0</v>
      </c>
    </row>
    <row r="604" ht="18" customHeight="1" spans="1:36">
      <c r="A604" s="103"/>
      <c r="B604" s="118">
        <v>2300225</v>
      </c>
      <c r="C604" s="118" t="s">
        <v>702</v>
      </c>
      <c r="D604" s="180">
        <f>E604+F604+W604</f>
        <v>0</v>
      </c>
      <c r="E604" s="180"/>
      <c r="F604" s="180">
        <f>G604+N604</f>
        <v>0</v>
      </c>
      <c r="G604" s="180"/>
      <c r="H604" s="180">
        <f>SUM(I604:K604)</f>
        <v>2937</v>
      </c>
      <c r="I604" s="180">
        <v>2937</v>
      </c>
      <c r="J604" s="180"/>
      <c r="K604" s="180"/>
      <c r="L604" s="180"/>
      <c r="M604" s="183"/>
      <c r="N604" s="180"/>
      <c r="O604" s="180"/>
      <c r="P604" s="180"/>
      <c r="Q604" s="180"/>
      <c r="R604" s="180"/>
      <c r="S604" s="180"/>
      <c r="T604" s="180"/>
      <c r="U604" s="180"/>
      <c r="V604" s="180"/>
      <c r="W604" s="180"/>
      <c r="X604" s="189"/>
      <c r="Y604" s="189"/>
      <c r="Z604" s="200"/>
      <c r="AA604" s="198"/>
      <c r="AB604" s="199"/>
      <c r="AC604" s="198"/>
      <c r="AD604" s="198"/>
      <c r="AH604" s="198"/>
      <c r="AJ604" s="200">
        <f t="shared" si="334"/>
        <v>0</v>
      </c>
    </row>
    <row r="605" ht="18" customHeight="1" spans="1:36">
      <c r="A605" s="115">
        <v>231</v>
      </c>
      <c r="B605" s="115">
        <v>231</v>
      </c>
      <c r="C605" s="117" t="s">
        <v>703</v>
      </c>
      <c r="D605" s="180">
        <f t="shared" ref="D605:V605" si="359">SUM(D606:D609)</f>
        <v>0</v>
      </c>
      <c r="E605" s="180">
        <f t="shared" si="359"/>
        <v>0</v>
      </c>
      <c r="F605" s="180">
        <f t="shared" si="359"/>
        <v>0</v>
      </c>
      <c r="G605" s="180">
        <f t="shared" si="359"/>
        <v>0</v>
      </c>
      <c r="H605" s="180">
        <f t="shared" si="359"/>
        <v>0</v>
      </c>
      <c r="I605" s="180">
        <f t="shared" si="359"/>
        <v>0</v>
      </c>
      <c r="J605" s="180">
        <f t="shared" si="359"/>
        <v>0</v>
      </c>
      <c r="K605" s="180">
        <f t="shared" si="359"/>
        <v>0</v>
      </c>
      <c r="L605" s="180">
        <f t="shared" si="359"/>
        <v>0</v>
      </c>
      <c r="M605" s="180">
        <f t="shared" si="359"/>
        <v>0</v>
      </c>
      <c r="N605" s="180">
        <f t="shared" si="359"/>
        <v>0</v>
      </c>
      <c r="O605" s="180">
        <f t="shared" si="359"/>
        <v>2982</v>
      </c>
      <c r="P605" s="180">
        <f t="shared" si="359"/>
        <v>0</v>
      </c>
      <c r="Q605" s="180">
        <f t="shared" si="359"/>
        <v>0</v>
      </c>
      <c r="R605" s="180">
        <f t="shared" si="359"/>
        <v>0</v>
      </c>
      <c r="S605" s="180">
        <f t="shared" si="359"/>
        <v>0</v>
      </c>
      <c r="T605" s="180">
        <f t="shared" si="359"/>
        <v>0</v>
      </c>
      <c r="U605" s="180">
        <f t="shared" si="359"/>
        <v>0</v>
      </c>
      <c r="V605" s="180">
        <f t="shared" si="359"/>
        <v>0</v>
      </c>
      <c r="W605" s="180"/>
      <c r="X605" s="189"/>
      <c r="Y605" s="189"/>
      <c r="Z605" s="200">
        <f>SUM(Z9:Z599)</f>
        <v>220615.6</v>
      </c>
      <c r="AA605" s="198">
        <f t="shared" si="345"/>
        <v>1.1457</v>
      </c>
      <c r="AB605" s="199">
        <f>Z605-AG605</f>
        <v>91136</v>
      </c>
      <c r="AC605" s="198">
        <f>IF(AG605=0,0,IF(AB605&lt;0,"负增长",AB605/AG605))</f>
        <v>0.7039</v>
      </c>
      <c r="AD605" s="198">
        <f>AA605-AH605</f>
        <v>0.1434</v>
      </c>
      <c r="AE605" s="200">
        <f>SUM(AE9:AE599)</f>
        <v>43388.4</v>
      </c>
      <c r="AF605" s="200">
        <f>SUM(AF9:AF599)</f>
        <v>86090.9</v>
      </c>
      <c r="AG605" s="200">
        <f>SUM(AG9:AG599)</f>
        <v>129479.3</v>
      </c>
      <c r="AH605" s="198">
        <f>AG605/129186</f>
        <v>1.0023</v>
      </c>
      <c r="AJ605" s="200">
        <f t="shared" si="334"/>
        <v>0</v>
      </c>
    </row>
    <row r="606" ht="18" customHeight="1" spans="1:23">
      <c r="A606" s="118">
        <v>22808</v>
      </c>
      <c r="B606" s="118">
        <v>2310100</v>
      </c>
      <c r="C606" s="118" t="s">
        <v>704</v>
      </c>
      <c r="D606" s="180">
        <f>E606+F606+W606</f>
        <v>0</v>
      </c>
      <c r="E606" s="180"/>
      <c r="F606" s="180">
        <f>G606+N606</f>
        <v>0</v>
      </c>
      <c r="G606" s="180">
        <f>H606+L606</f>
        <v>0</v>
      </c>
      <c r="H606" s="180">
        <f>SUM(I606:K606)</f>
        <v>0</v>
      </c>
      <c r="I606" s="180"/>
      <c r="J606" s="180"/>
      <c r="K606" s="180"/>
      <c r="L606" s="180"/>
      <c r="M606" s="183"/>
      <c r="N606" s="180"/>
      <c r="O606" s="180">
        <v>82</v>
      </c>
      <c r="P606" s="180"/>
      <c r="Q606" s="180"/>
      <c r="R606" s="180"/>
      <c r="S606" s="180"/>
      <c r="T606" s="180"/>
      <c r="U606" s="180"/>
      <c r="V606" s="180"/>
      <c r="W606" s="180"/>
    </row>
    <row r="607" ht="18" customHeight="1" spans="1:23">
      <c r="A607" s="118">
        <v>22809</v>
      </c>
      <c r="B607" s="118">
        <v>2310200</v>
      </c>
      <c r="C607" s="118" t="s">
        <v>705</v>
      </c>
      <c r="D607" s="180">
        <f>E607+F607+W607</f>
        <v>0</v>
      </c>
      <c r="E607" s="180"/>
      <c r="F607" s="180">
        <f>G607+N607</f>
        <v>0</v>
      </c>
      <c r="G607" s="180"/>
      <c r="H607" s="180"/>
      <c r="I607" s="180"/>
      <c r="J607" s="180"/>
      <c r="K607" s="180"/>
      <c r="L607" s="180"/>
      <c r="M607" s="183"/>
      <c r="N607" s="180">
        <f>SUM(O607:V607)</f>
        <v>0</v>
      </c>
      <c r="O607" s="180"/>
      <c r="P607" s="180"/>
      <c r="Q607" s="180"/>
      <c r="R607" s="180"/>
      <c r="S607" s="180"/>
      <c r="T607" s="180"/>
      <c r="U607" s="180"/>
      <c r="V607" s="180"/>
      <c r="W607" s="180"/>
    </row>
    <row r="608" ht="18" customHeight="1" spans="1:23">
      <c r="A608" s="118"/>
      <c r="B608" s="118">
        <v>2310300</v>
      </c>
      <c r="C608" s="118" t="s">
        <v>706</v>
      </c>
      <c r="D608" s="180">
        <f>E608+F608+W608</f>
        <v>0</v>
      </c>
      <c r="E608" s="180"/>
      <c r="F608" s="180"/>
      <c r="G608" s="180"/>
      <c r="H608" s="180"/>
      <c r="I608" s="180"/>
      <c r="J608" s="180"/>
      <c r="K608" s="180"/>
      <c r="L608" s="180"/>
      <c r="M608" s="183"/>
      <c r="N608" s="180"/>
      <c r="O608" s="180"/>
      <c r="P608" s="180"/>
      <c r="Q608" s="180"/>
      <c r="R608" s="180"/>
      <c r="S608" s="180"/>
      <c r="T608" s="180"/>
      <c r="U608" s="180"/>
      <c r="V608" s="180"/>
      <c r="W608" s="180"/>
    </row>
    <row r="609" ht="18" customHeight="1" spans="1:23">
      <c r="A609" s="118">
        <v>22812</v>
      </c>
      <c r="B609" s="118">
        <v>2310301</v>
      </c>
      <c r="C609" s="118" t="s">
        <v>707</v>
      </c>
      <c r="D609" s="180">
        <f>E609+F609+W609</f>
        <v>0</v>
      </c>
      <c r="E609" s="180"/>
      <c r="F609" s="180">
        <f>G609+N609</f>
        <v>0</v>
      </c>
      <c r="G609" s="180"/>
      <c r="H609" s="180"/>
      <c r="I609" s="180"/>
      <c r="J609" s="180"/>
      <c r="K609" s="180"/>
      <c r="L609" s="180"/>
      <c r="M609" s="183"/>
      <c r="N609" s="180"/>
      <c r="O609" s="180">
        <v>2900</v>
      </c>
      <c r="P609" s="180"/>
      <c r="Q609" s="180"/>
      <c r="R609" s="180"/>
      <c r="S609" s="180"/>
      <c r="T609" s="180"/>
      <c r="U609" s="180"/>
      <c r="V609" s="180"/>
      <c r="W609" s="180"/>
    </row>
    <row r="610" ht="18" customHeight="1" spans="1:23">
      <c r="A610" s="115">
        <v>231</v>
      </c>
      <c r="B610" s="115">
        <v>232</v>
      </c>
      <c r="C610" s="117" t="s">
        <v>708</v>
      </c>
      <c r="D610" s="180">
        <f t="shared" ref="D610:V610" si="360">SUM(D611:D614)</f>
        <v>8000</v>
      </c>
      <c r="E610" s="180">
        <f t="shared" si="360"/>
        <v>0</v>
      </c>
      <c r="F610" s="180">
        <f t="shared" si="360"/>
        <v>8000</v>
      </c>
      <c r="G610" s="180">
        <f t="shared" si="360"/>
        <v>0</v>
      </c>
      <c r="H610" s="180">
        <f t="shared" si="360"/>
        <v>0</v>
      </c>
      <c r="I610" s="180">
        <f t="shared" si="360"/>
        <v>0</v>
      </c>
      <c r="J610" s="180">
        <f t="shared" si="360"/>
        <v>0</v>
      </c>
      <c r="K610" s="180">
        <f t="shared" si="360"/>
        <v>0</v>
      </c>
      <c r="L610" s="180">
        <f t="shared" si="360"/>
        <v>0</v>
      </c>
      <c r="M610" s="180">
        <f t="shared" si="360"/>
        <v>0</v>
      </c>
      <c r="N610" s="180">
        <f t="shared" si="360"/>
        <v>8000</v>
      </c>
      <c r="O610" s="180">
        <f t="shared" si="360"/>
        <v>3500</v>
      </c>
      <c r="P610" s="180">
        <f t="shared" si="360"/>
        <v>0</v>
      </c>
      <c r="Q610" s="180">
        <f t="shared" si="360"/>
        <v>0</v>
      </c>
      <c r="R610" s="180">
        <f t="shared" si="360"/>
        <v>0</v>
      </c>
      <c r="S610" s="180">
        <f t="shared" si="360"/>
        <v>0</v>
      </c>
      <c r="T610" s="180">
        <f t="shared" si="360"/>
        <v>0</v>
      </c>
      <c r="U610" s="180">
        <f t="shared" si="360"/>
        <v>0</v>
      </c>
      <c r="V610" s="180">
        <f t="shared" si="360"/>
        <v>0</v>
      </c>
      <c r="W610" s="180"/>
    </row>
    <row r="611" ht="18" customHeight="1" spans="1:34">
      <c r="A611" s="118">
        <v>22808</v>
      </c>
      <c r="B611" s="118">
        <v>2310100</v>
      </c>
      <c r="C611" s="118" t="s">
        <v>709</v>
      </c>
      <c r="D611" s="180">
        <f>E611+F611+W611</f>
        <v>0</v>
      </c>
      <c r="E611" s="180"/>
      <c r="F611" s="180">
        <f>G611+N611</f>
        <v>0</v>
      </c>
      <c r="G611" s="180">
        <f>H611+L611</f>
        <v>0</v>
      </c>
      <c r="H611" s="180">
        <f>SUM(I611:K611)</f>
        <v>0</v>
      </c>
      <c r="I611" s="180"/>
      <c r="J611" s="180"/>
      <c r="K611" s="180"/>
      <c r="L611" s="180"/>
      <c r="M611" s="183"/>
      <c r="N611" s="180"/>
      <c r="O611" s="180">
        <v>82</v>
      </c>
      <c r="P611" s="180"/>
      <c r="Q611" s="180"/>
      <c r="R611" s="180"/>
      <c r="S611" s="180"/>
      <c r="T611" s="180"/>
      <c r="U611" s="180"/>
      <c r="V611" s="180"/>
      <c r="W611" s="180"/>
      <c r="AA611" s="170"/>
      <c r="AB611" s="170"/>
      <c r="AC611" s="170"/>
      <c r="AD611" s="170"/>
      <c r="AH611" s="170"/>
    </row>
    <row r="612" ht="18" customHeight="1" spans="1:34">
      <c r="A612" s="118">
        <v>22809</v>
      </c>
      <c r="B612" s="118">
        <v>2310200</v>
      </c>
      <c r="C612" s="118" t="s">
        <v>710</v>
      </c>
      <c r="D612" s="180">
        <f>E612+F612+W612</f>
        <v>0</v>
      </c>
      <c r="E612" s="180"/>
      <c r="F612" s="180">
        <f>G612+N612</f>
        <v>0</v>
      </c>
      <c r="G612" s="180"/>
      <c r="H612" s="180"/>
      <c r="I612" s="180"/>
      <c r="J612" s="180"/>
      <c r="K612" s="180"/>
      <c r="L612" s="180"/>
      <c r="M612" s="183"/>
      <c r="N612" s="180">
        <f>SUM(O612:V612)</f>
        <v>0</v>
      </c>
      <c r="O612" s="180"/>
      <c r="P612" s="180"/>
      <c r="Q612" s="180"/>
      <c r="R612" s="180"/>
      <c r="S612" s="180"/>
      <c r="T612" s="180"/>
      <c r="U612" s="180"/>
      <c r="V612" s="180"/>
      <c r="W612" s="180"/>
      <c r="AA612" s="170"/>
      <c r="AB612" s="170"/>
      <c r="AC612" s="170"/>
      <c r="AD612" s="170"/>
      <c r="AH612" s="170"/>
    </row>
    <row r="613" ht="18" customHeight="1" spans="1:34">
      <c r="A613" s="118">
        <v>22812</v>
      </c>
      <c r="B613" s="118">
        <v>2310300</v>
      </c>
      <c r="C613" s="118" t="s">
        <v>711</v>
      </c>
      <c r="D613" s="180">
        <f>E613+F613+W613</f>
        <v>8000</v>
      </c>
      <c r="E613" s="180"/>
      <c r="F613" s="180">
        <f>G613+N613</f>
        <v>8000</v>
      </c>
      <c r="G613" s="180"/>
      <c r="H613" s="180"/>
      <c r="I613" s="180"/>
      <c r="J613" s="180"/>
      <c r="K613" s="180"/>
      <c r="L613" s="180"/>
      <c r="M613" s="183"/>
      <c r="N613" s="180">
        <v>8000</v>
      </c>
      <c r="O613" s="180">
        <v>2900</v>
      </c>
      <c r="P613" s="180"/>
      <c r="Q613" s="180"/>
      <c r="R613" s="180"/>
      <c r="S613" s="180"/>
      <c r="T613" s="180"/>
      <c r="U613" s="180"/>
      <c r="V613" s="180"/>
      <c r="W613" s="180"/>
      <c r="AA613" s="170"/>
      <c r="AB613" s="170"/>
      <c r="AC613" s="170"/>
      <c r="AD613" s="170"/>
      <c r="AH613" s="170"/>
    </row>
    <row r="614" ht="18" customHeight="1" spans="1:34">
      <c r="A614" s="118">
        <v>22813</v>
      </c>
      <c r="B614" s="118">
        <v>2310301</v>
      </c>
      <c r="C614" s="118" t="s">
        <v>712</v>
      </c>
      <c r="D614" s="180">
        <f>E614+F614+W614</f>
        <v>0</v>
      </c>
      <c r="E614" s="180"/>
      <c r="F614" s="180">
        <f>G614+N614</f>
        <v>0</v>
      </c>
      <c r="G614" s="180">
        <f>H614+L614</f>
        <v>0</v>
      </c>
      <c r="H614" s="180">
        <f>SUM(I614:K614)</f>
        <v>0</v>
      </c>
      <c r="I614" s="180"/>
      <c r="J614" s="180"/>
      <c r="K614" s="180"/>
      <c r="L614" s="180"/>
      <c r="M614" s="183"/>
      <c r="N614" s="180"/>
      <c r="O614" s="180">
        <v>518</v>
      </c>
      <c r="P614" s="180"/>
      <c r="Q614" s="180"/>
      <c r="R614" s="180"/>
      <c r="S614" s="180"/>
      <c r="T614" s="180"/>
      <c r="U614" s="180"/>
      <c r="V614" s="180"/>
      <c r="W614" s="180"/>
      <c r="AA614" s="170"/>
      <c r="AB614" s="170"/>
      <c r="AC614" s="170"/>
      <c r="AD614" s="170"/>
      <c r="AH614" s="170"/>
    </row>
    <row r="615" ht="18" customHeight="1" spans="1:23">
      <c r="A615" s="103">
        <v>1</v>
      </c>
      <c r="B615" s="118"/>
      <c r="C615" s="158" t="s">
        <v>713</v>
      </c>
      <c r="D615" s="180">
        <f t="shared" ref="D615:N615" si="361">D9+D142+D147+D190+D218+D232+D255+D328+D370+D393+D409+D486+D510+D531+D547+D555+D574+D586+D598+D599+D610</f>
        <v>296949.7</v>
      </c>
      <c r="E615" s="180">
        <f t="shared" si="361"/>
        <v>91872.6</v>
      </c>
      <c r="F615" s="180">
        <f t="shared" si="361"/>
        <v>205077.1</v>
      </c>
      <c r="G615" s="180">
        <f>G9+G142+G147+G190+G218+G232+G255+G328+G370+G393+G409+G486+G510+G531+G547+G555+G574+G586+G598+G599+G610+G602</f>
        <v>68334.1</v>
      </c>
      <c r="H615" s="180">
        <f t="shared" si="361"/>
        <v>24567.7</v>
      </c>
      <c r="I615" s="180">
        <f t="shared" si="361"/>
        <v>23925.7</v>
      </c>
      <c r="J615" s="180">
        <f t="shared" si="361"/>
        <v>642</v>
      </c>
      <c r="K615" s="180">
        <f t="shared" si="361"/>
        <v>0</v>
      </c>
      <c r="L615" s="180">
        <f t="shared" si="361"/>
        <v>8392</v>
      </c>
      <c r="M615" s="180">
        <f t="shared" si="361"/>
        <v>0</v>
      </c>
      <c r="N615" s="180">
        <f t="shared" si="361"/>
        <v>136743</v>
      </c>
      <c r="O615" s="180" t="e">
        <f>O9+O142+O147+O190+O218+O232+O255+O328+O370+O393+O409+O486+O510+O531+O547+O555+O574+O586+O598+#REF!+O599</f>
        <v>#REF!</v>
      </c>
      <c r="P615" s="180" t="e">
        <f>P9+P142+P147+P190+P218+P232+P255+P328+P370+P393+P409+P486+P510+P531+P547+P555+P574+P586+P598+#REF!+P599</f>
        <v>#REF!</v>
      </c>
      <c r="Q615" s="180" t="e">
        <f>Q9+Q142+Q147+Q190+Q218+Q232+Q255+Q328+Q370+Q393+Q409+Q486+Q510+Q531+Q547+Q555+Q574+Q586+Q598+#REF!+Q599</f>
        <v>#REF!</v>
      </c>
      <c r="R615" s="180" t="e">
        <f>R9+R142+R147+R190+R218+R232+R255+R328+R370+R393+R409+R486+R510+R531+R547+R555+R574+R586+R598+#REF!+R599</f>
        <v>#REF!</v>
      </c>
      <c r="S615" s="180" t="e">
        <f>S9+S142+S147+S190+S218+S232+S255+S328+S370+S393+S409+S486+S510+S531+S547+S555+S574+S586+S598+#REF!+S599</f>
        <v>#REF!</v>
      </c>
      <c r="T615" s="180" t="e">
        <f>T9+T142+T147+T190+T218+T232+T255+T328+T370+T393+T409+T486+T510+T531+T547+T555+T574+T586+T598+#REF!+T599</f>
        <v>#REF!</v>
      </c>
      <c r="U615" s="180" t="e">
        <f>U9+U142+U147+U190+U218+U232+U255+U328+U370+U393+U409+U486+U510+U531+U547+U555+U574+U586+U598+#REF!+U599</f>
        <v>#REF!</v>
      </c>
      <c r="V615" s="180" t="e">
        <f>V9+V142+V147+V190+V218+V232+V255+V328+V370+V393+V409+V486+V510+V531+V547+V555+V574+V586+V598+#REF!+V599</f>
        <v>#REF!</v>
      </c>
      <c r="W615" s="213"/>
    </row>
    <row r="619" spans="27:34">
      <c r="AA619" s="170"/>
      <c r="AB619" s="170"/>
      <c r="AC619" s="170"/>
      <c r="AD619" s="170"/>
      <c r="AH619" s="170"/>
    </row>
    <row r="620" spans="27:34">
      <c r="AA620" s="170"/>
      <c r="AB620" s="170"/>
      <c r="AC620" s="170"/>
      <c r="AD620" s="170"/>
      <c r="AH620" s="170"/>
    </row>
    <row r="621" spans="1:34">
      <c r="A621" s="170"/>
      <c r="B621" s="170"/>
      <c r="C621" s="170"/>
      <c r="I621" s="165"/>
      <c r="J621" s="165"/>
      <c r="K621" s="165"/>
      <c r="L621" s="165"/>
      <c r="AA621" s="170"/>
      <c r="AB621" s="170"/>
      <c r="AC621" s="170"/>
      <c r="AD621" s="170"/>
      <c r="AH621" s="170"/>
    </row>
    <row r="622" spans="1:34">
      <c r="A622" s="170"/>
      <c r="B622" s="170"/>
      <c r="C622" s="170"/>
      <c r="I622" s="165"/>
      <c r="J622" s="165"/>
      <c r="K622" s="165"/>
      <c r="L622" s="165"/>
      <c r="AA622" s="170"/>
      <c r="AB622" s="170"/>
      <c r="AC622" s="170"/>
      <c r="AD622" s="170"/>
      <c r="AH622" s="170"/>
    </row>
    <row r="623" spans="1:12">
      <c r="A623" s="170"/>
      <c r="B623" s="170"/>
      <c r="C623" s="170"/>
      <c r="I623" s="165"/>
      <c r="J623" s="165"/>
      <c r="K623" s="165"/>
      <c r="L623" s="165"/>
    </row>
    <row r="624" spans="1:12">
      <c r="A624" s="170"/>
      <c r="B624" s="170"/>
      <c r="C624" s="170"/>
      <c r="I624" s="165"/>
      <c r="J624" s="165"/>
      <c r="K624" s="165"/>
      <c r="L624" s="165"/>
    </row>
    <row r="629" spans="1:22">
      <c r="A629" s="170"/>
      <c r="B629" s="170"/>
      <c r="C629" s="170"/>
      <c r="I629" s="165"/>
      <c r="J629" s="165"/>
      <c r="K629" s="165"/>
      <c r="L629" s="165"/>
      <c r="N629" s="211"/>
      <c r="O629" s="211"/>
      <c r="P629" s="211"/>
      <c r="Q629" s="211"/>
      <c r="R629" s="211"/>
      <c r="S629" s="211"/>
      <c r="T629" s="211"/>
      <c r="U629" s="211"/>
      <c r="V629" s="211"/>
    </row>
    <row r="630" spans="1:22">
      <c r="A630" s="170"/>
      <c r="B630" s="170"/>
      <c r="C630" s="170"/>
      <c r="I630" s="165"/>
      <c r="J630" s="165"/>
      <c r="K630" s="165"/>
      <c r="L630" s="165"/>
      <c r="N630" s="211"/>
      <c r="O630" s="211"/>
      <c r="P630" s="211"/>
      <c r="Q630" s="211"/>
      <c r="R630" s="211"/>
      <c r="S630" s="211"/>
      <c r="T630" s="211"/>
      <c r="U630" s="211"/>
      <c r="V630" s="211"/>
    </row>
    <row r="631" spans="1:22">
      <c r="A631" s="170"/>
      <c r="B631" s="170"/>
      <c r="C631" s="170"/>
      <c r="I631" s="165"/>
      <c r="J631" s="165"/>
      <c r="K631" s="165"/>
      <c r="L631" s="165"/>
      <c r="N631" s="211"/>
      <c r="O631" s="211"/>
      <c r="P631" s="211"/>
      <c r="Q631" s="211"/>
      <c r="R631" s="211"/>
      <c r="S631" s="211"/>
      <c r="T631" s="211"/>
      <c r="U631" s="211"/>
      <c r="V631" s="211"/>
    </row>
    <row r="632" spans="1:22">
      <c r="A632" s="170"/>
      <c r="B632" s="170"/>
      <c r="C632" s="170"/>
      <c r="I632" s="165"/>
      <c r="J632" s="165"/>
      <c r="K632" s="165"/>
      <c r="L632" s="165"/>
      <c r="N632" s="212"/>
      <c r="O632" s="212"/>
      <c r="P632" s="212"/>
      <c r="Q632" s="212"/>
      <c r="R632" s="212"/>
      <c r="S632" s="212"/>
      <c r="T632" s="212"/>
      <c r="U632" s="212"/>
      <c r="V632" s="212"/>
    </row>
  </sheetData>
  <mergeCells count="17">
    <mergeCell ref="B1:W1"/>
    <mergeCell ref="E3:W3"/>
    <mergeCell ref="F4:N4"/>
    <mergeCell ref="H5:M5"/>
    <mergeCell ref="Z5:AD5"/>
    <mergeCell ref="AE5:AH5"/>
    <mergeCell ref="H6:K6"/>
    <mergeCell ref="A3:A5"/>
    <mergeCell ref="B3:B7"/>
    <mergeCell ref="C3:C7"/>
    <mergeCell ref="D3:D7"/>
    <mergeCell ref="E4:E7"/>
    <mergeCell ref="F5:F7"/>
    <mergeCell ref="G5:G7"/>
    <mergeCell ref="L6:L7"/>
    <mergeCell ref="N5:N7"/>
    <mergeCell ref="W4:W7"/>
  </mergeCells>
  <conditionalFormatting sqref="AD$1:AD$1048576">
    <cfRule type="cellIs" dxfId="0" priority="1" stopIfTrue="1" operator="lessThan">
      <formula>0</formula>
    </cfRule>
  </conditionalFormatting>
  <printOptions horizontalCentered="1"/>
  <pageMargins left="0.39" right="0.36" top="0.38" bottom="0.54" header="0.16" footer="0.26"/>
  <pageSetup paperSize="9" scale="85" orientation="landscape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AB621"/>
  <sheetViews>
    <sheetView showZeros="0" zoomScale="115" zoomScaleNormal="115" workbookViewId="0">
      <pane xSplit="3" ySplit="8" topLeftCell="D9" activePane="bottomRight" state="frozen"/>
      <selection/>
      <selection pane="topRight"/>
      <selection pane="bottomLeft"/>
      <selection pane="bottomRight" activeCell="AB10" sqref="AB10"/>
    </sheetView>
  </sheetViews>
  <sheetFormatPr defaultColWidth="8" defaultRowHeight="14.25"/>
  <cols>
    <col min="1" max="1" width="8.625" style="87" hidden="1" customWidth="1"/>
    <col min="2" max="2" width="9.875" style="90" customWidth="1"/>
    <col min="3" max="3" width="33.25" style="87" customWidth="1"/>
    <col min="4" max="4" width="11.75" style="91" customWidth="1"/>
    <col min="5" max="5" width="11.125" style="91" customWidth="1"/>
    <col min="6" max="6" width="12.375" style="92" customWidth="1"/>
    <col min="7" max="13" width="10.5" style="93" hidden="1" customWidth="1"/>
    <col min="14" max="14" width="11.25" style="93" hidden="1" customWidth="1"/>
    <col min="15" max="15" width="11.125" style="94" hidden="1" customWidth="1"/>
    <col min="16" max="16" width="11.125" style="95" customWidth="1"/>
    <col min="17" max="17" width="11.125" style="95" hidden="1" customWidth="1"/>
    <col min="18" max="18" width="12.5" style="95" hidden="1" customWidth="1"/>
    <col min="19" max="19" width="8" style="96" hidden="1" customWidth="1"/>
    <col min="20" max="20" width="8" style="97" hidden="1" customWidth="1"/>
    <col min="21" max="21" width="10.125" style="96" hidden="1" customWidth="1"/>
    <col min="22" max="22" width="9.75" style="96" hidden="1" customWidth="1"/>
    <col min="23" max="23" width="8" style="95" hidden="1" customWidth="1"/>
    <col min="24" max="24" width="10.625" style="95" hidden="1" customWidth="1"/>
    <col min="25" max="25" width="9.875" style="95" hidden="1" customWidth="1"/>
    <col min="26" max="26" width="8" style="96" hidden="1" customWidth="1"/>
    <col min="27" max="28" width="8" style="95" customWidth="1"/>
    <col min="29" max="16384" width="8" style="95"/>
  </cols>
  <sheetData>
    <row r="1" ht="29.25" customHeight="1" spans="2:17">
      <c r="B1" s="98" t="s">
        <v>714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120"/>
      <c r="Q1" s="120"/>
    </row>
    <row r="2" ht="18" customHeight="1" spans="1:17">
      <c r="A2" s="99"/>
      <c r="B2" s="100"/>
      <c r="C2" s="100"/>
      <c r="D2" s="101"/>
      <c r="E2" s="101"/>
      <c r="F2" s="102" t="s">
        <v>1</v>
      </c>
      <c r="G2" s="101"/>
      <c r="H2" s="101"/>
      <c r="I2" s="101"/>
      <c r="J2" s="101"/>
      <c r="K2" s="101"/>
      <c r="L2" s="101"/>
      <c r="M2" s="101"/>
      <c r="N2" s="101"/>
      <c r="O2" s="121"/>
      <c r="P2" s="122"/>
      <c r="Q2" s="122"/>
    </row>
    <row r="3" ht="18" customHeight="1" spans="1:17">
      <c r="A3" s="103" t="s">
        <v>136</v>
      </c>
      <c r="B3" s="104" t="s">
        <v>137</v>
      </c>
      <c r="C3" s="104" t="s">
        <v>138</v>
      </c>
      <c r="D3" s="105" t="s">
        <v>715</v>
      </c>
      <c r="E3" s="105"/>
      <c r="F3" s="105"/>
      <c r="G3" s="106"/>
      <c r="H3" s="106"/>
      <c r="I3" s="106"/>
      <c r="J3" s="106"/>
      <c r="K3" s="106"/>
      <c r="L3" s="106"/>
      <c r="M3" s="106"/>
      <c r="N3" s="106"/>
      <c r="O3" s="123"/>
      <c r="P3" s="124"/>
      <c r="Q3" s="124"/>
    </row>
    <row r="4" ht="18" customHeight="1" spans="1:17">
      <c r="A4" s="103"/>
      <c r="B4" s="104"/>
      <c r="C4" s="104"/>
      <c r="D4" s="107" t="s">
        <v>139</v>
      </c>
      <c r="E4" s="105" t="s">
        <v>716</v>
      </c>
      <c r="F4" s="108" t="s">
        <v>717</v>
      </c>
      <c r="G4" s="105"/>
      <c r="H4" s="105"/>
      <c r="I4" s="105"/>
      <c r="J4" s="105"/>
      <c r="K4" s="105"/>
      <c r="L4" s="105"/>
      <c r="M4" s="105"/>
      <c r="N4" s="105"/>
      <c r="O4" s="125" t="s">
        <v>143</v>
      </c>
      <c r="P4" s="124"/>
      <c r="Q4" s="124"/>
    </row>
    <row r="5" s="87" customFormat="1" ht="18" customHeight="1" spans="1:26">
      <c r="A5" s="103"/>
      <c r="B5" s="104"/>
      <c r="C5" s="104"/>
      <c r="D5" s="107"/>
      <c r="E5" s="105"/>
      <c r="F5" s="109"/>
      <c r="G5" s="107" t="s">
        <v>148</v>
      </c>
      <c r="H5" s="110" t="s">
        <v>149</v>
      </c>
      <c r="I5" s="126" t="s">
        <v>150</v>
      </c>
      <c r="J5" s="110" t="s">
        <v>151</v>
      </c>
      <c r="K5" s="110" t="s">
        <v>152</v>
      </c>
      <c r="L5" s="110" t="s">
        <v>153</v>
      </c>
      <c r="M5" s="107" t="s">
        <v>154</v>
      </c>
      <c r="N5" s="110" t="s">
        <v>155</v>
      </c>
      <c r="O5" s="125"/>
      <c r="P5" s="124"/>
      <c r="Q5" s="124"/>
      <c r="R5" s="129" t="s">
        <v>156</v>
      </c>
      <c r="S5" s="129"/>
      <c r="T5" s="129"/>
      <c r="U5" s="129"/>
      <c r="V5" s="129"/>
      <c r="W5" s="129" t="s">
        <v>157</v>
      </c>
      <c r="X5" s="129"/>
      <c r="Y5" s="129"/>
      <c r="Z5" s="129"/>
    </row>
    <row r="6" s="87" customFormat="1" ht="18" customHeight="1" spans="1:26">
      <c r="A6" s="103"/>
      <c r="B6" s="104"/>
      <c r="C6" s="104"/>
      <c r="D6" s="107"/>
      <c r="E6" s="105"/>
      <c r="F6" s="109"/>
      <c r="G6" s="107"/>
      <c r="H6" s="110"/>
      <c r="I6" s="126"/>
      <c r="J6" s="110"/>
      <c r="K6" s="110"/>
      <c r="L6" s="110"/>
      <c r="M6" s="107"/>
      <c r="N6" s="110"/>
      <c r="O6" s="125"/>
      <c r="P6" s="124"/>
      <c r="Q6" s="124"/>
      <c r="R6" s="129"/>
      <c r="S6" s="129"/>
      <c r="T6" s="129"/>
      <c r="U6" s="129"/>
      <c r="V6" s="129"/>
      <c r="W6" s="130"/>
      <c r="X6" s="130"/>
      <c r="Y6" s="130"/>
      <c r="Z6" s="129"/>
    </row>
    <row r="7" s="87" customFormat="1" ht="25.5" customHeight="1" spans="1:26">
      <c r="A7" s="103"/>
      <c r="B7" s="104"/>
      <c r="C7" s="104"/>
      <c r="D7" s="107"/>
      <c r="E7" s="105"/>
      <c r="F7" s="111"/>
      <c r="G7" s="107"/>
      <c r="H7" s="110"/>
      <c r="I7" s="126"/>
      <c r="J7" s="110"/>
      <c r="K7" s="110"/>
      <c r="L7" s="110"/>
      <c r="M7" s="107"/>
      <c r="N7" s="110"/>
      <c r="O7" s="125"/>
      <c r="P7" s="124"/>
      <c r="Q7" s="124">
        <f>SUM(Q9:Q7349)</f>
        <v>0</v>
      </c>
      <c r="R7" s="131" t="s">
        <v>165</v>
      </c>
      <c r="S7" s="132" t="s">
        <v>166</v>
      </c>
      <c r="T7" s="133" t="s">
        <v>167</v>
      </c>
      <c r="U7" s="134" t="s">
        <v>168</v>
      </c>
      <c r="V7" s="134" t="s">
        <v>169</v>
      </c>
      <c r="W7" s="135" t="s">
        <v>141</v>
      </c>
      <c r="X7" s="136" t="s">
        <v>170</v>
      </c>
      <c r="Y7" s="136" t="s">
        <v>171</v>
      </c>
      <c r="Z7" s="134" t="s">
        <v>172</v>
      </c>
    </row>
    <row r="8" s="87" customFormat="1" ht="18.75" hidden="1" customHeight="1" spans="1:26">
      <c r="A8" s="103"/>
      <c r="B8" s="104" t="s">
        <v>173</v>
      </c>
      <c r="C8" s="104"/>
      <c r="D8" s="107"/>
      <c r="E8" s="112"/>
      <c r="F8" s="113"/>
      <c r="G8" s="114"/>
      <c r="H8" s="114"/>
      <c r="I8" s="114"/>
      <c r="J8" s="114"/>
      <c r="K8" s="114"/>
      <c r="L8" s="114"/>
      <c r="M8" s="114"/>
      <c r="N8" s="105"/>
      <c r="O8" s="114"/>
      <c r="P8" s="127"/>
      <c r="Q8" s="127"/>
      <c r="S8" s="137"/>
      <c r="T8" s="138"/>
      <c r="U8" s="137"/>
      <c r="V8" s="137"/>
      <c r="Z8" s="137"/>
    </row>
    <row r="9" s="87" customFormat="1" ht="24.95" customHeight="1" spans="1:28">
      <c r="A9" s="103">
        <v>1</v>
      </c>
      <c r="B9" s="115">
        <v>2010000</v>
      </c>
      <c r="C9" s="115" t="s">
        <v>174</v>
      </c>
      <c r="D9" s="116">
        <f t="shared" ref="D9:D72" si="0">E9+F9</f>
        <v>40215</v>
      </c>
      <c r="E9" s="116">
        <f t="shared" ref="E9:N9" si="1">E10+E18+E24+E37+E43+E49+E58+E61+E67+E73+E76+E85+E87+E92+E96+E101+E105+E139+E113+E119+E123+E127+E131</f>
        <v>22434</v>
      </c>
      <c r="F9" s="116">
        <f t="shared" si="1"/>
        <v>17781</v>
      </c>
      <c r="G9" s="116">
        <f t="shared" si="1"/>
        <v>10664</v>
      </c>
      <c r="H9" s="116">
        <f t="shared" si="1"/>
        <v>0</v>
      </c>
      <c r="I9" s="116">
        <f t="shared" si="1"/>
        <v>0</v>
      </c>
      <c r="J9" s="116">
        <f t="shared" si="1"/>
        <v>290</v>
      </c>
      <c r="K9" s="116">
        <f t="shared" si="1"/>
        <v>0</v>
      </c>
      <c r="L9" s="116">
        <f t="shared" si="1"/>
        <v>0</v>
      </c>
      <c r="M9" s="116">
        <f t="shared" si="1"/>
        <v>0</v>
      </c>
      <c r="N9" s="116">
        <f t="shared" si="1"/>
        <v>310</v>
      </c>
      <c r="O9" s="116"/>
      <c r="P9" s="128"/>
      <c r="Q9" s="128"/>
      <c r="R9" s="139">
        <f>IF(Y9&gt;0,E9+F9,0)</f>
        <v>40215</v>
      </c>
      <c r="S9" s="137">
        <f>R9/223755.7</f>
        <v>0.1797</v>
      </c>
      <c r="T9" s="138">
        <f>R9-Y9</f>
        <v>18259</v>
      </c>
      <c r="U9" s="137">
        <f>IF(Y9=0,0,IF(T9&lt;0,"负增长",T9/Y9))</f>
        <v>0.8316</v>
      </c>
      <c r="V9" s="137">
        <f>S9-Z9</f>
        <v>0.0657</v>
      </c>
      <c r="W9" s="87">
        <v>6021.9</v>
      </c>
      <c r="X9" s="87">
        <v>15933.8</v>
      </c>
      <c r="Y9" s="87">
        <f>W9+X9</f>
        <v>21955.7</v>
      </c>
      <c r="Z9" s="137">
        <f>Y9/192555</f>
        <v>0.114</v>
      </c>
      <c r="AB9" s="139"/>
    </row>
    <row r="10" s="87" customFormat="1" ht="24.95" customHeight="1" spans="1:28">
      <c r="A10" s="103">
        <v>1</v>
      </c>
      <c r="B10" s="115">
        <v>2010100</v>
      </c>
      <c r="C10" s="117" t="s">
        <v>175</v>
      </c>
      <c r="D10" s="116">
        <f t="shared" si="0"/>
        <v>723</v>
      </c>
      <c r="E10" s="116">
        <f t="shared" ref="E10:N10" si="2">E11+SUM(E13:E17)</f>
        <v>564</v>
      </c>
      <c r="F10" s="116">
        <f t="shared" si="2"/>
        <v>159</v>
      </c>
      <c r="G10" s="116">
        <f t="shared" si="2"/>
        <v>65</v>
      </c>
      <c r="H10" s="116">
        <f t="shared" si="2"/>
        <v>0</v>
      </c>
      <c r="I10" s="116">
        <f t="shared" si="2"/>
        <v>0</v>
      </c>
      <c r="J10" s="116">
        <f t="shared" si="2"/>
        <v>0</v>
      </c>
      <c r="K10" s="116">
        <f t="shared" si="2"/>
        <v>0</v>
      </c>
      <c r="L10" s="116">
        <f t="shared" si="2"/>
        <v>0</v>
      </c>
      <c r="M10" s="116">
        <f t="shared" si="2"/>
        <v>0</v>
      </c>
      <c r="N10" s="116">
        <f t="shared" si="2"/>
        <v>0</v>
      </c>
      <c r="O10" s="116"/>
      <c r="P10" s="128"/>
      <c r="Q10" s="128"/>
      <c r="R10" s="139">
        <f>IF(Y10&gt;0,E10+F10,0)</f>
        <v>0</v>
      </c>
      <c r="S10" s="137">
        <f t="shared" ref="S10:S75" si="3">R10/192555</f>
        <v>0</v>
      </c>
      <c r="T10" s="138">
        <f>R10-Y10</f>
        <v>0</v>
      </c>
      <c r="U10" s="137">
        <f>IF(Y10=0,0,IF(T10&lt;0,"负增长",T10/Y10))</f>
        <v>0</v>
      </c>
      <c r="V10" s="137">
        <f>S10-Z10</f>
        <v>0</v>
      </c>
      <c r="Y10" s="87">
        <f>W10+X10</f>
        <v>0</v>
      </c>
      <c r="Z10" s="137">
        <f t="shared" ref="Z10:Z75" si="4">Y10/129186</f>
        <v>0</v>
      </c>
      <c r="AB10" s="139"/>
    </row>
    <row r="11" ht="24.95" customHeight="1" spans="1:28">
      <c r="A11" s="103">
        <v>1</v>
      </c>
      <c r="B11" s="118">
        <v>2010101</v>
      </c>
      <c r="C11" s="118" t="s">
        <v>176</v>
      </c>
      <c r="D11" s="116">
        <f t="shared" si="0"/>
        <v>620</v>
      </c>
      <c r="E11" s="116">
        <v>564</v>
      </c>
      <c r="F11" s="116">
        <v>56</v>
      </c>
      <c r="G11" s="116">
        <f t="shared" ref="G11:N11" si="5">G12</f>
        <v>0</v>
      </c>
      <c r="H11" s="116">
        <f t="shared" si="5"/>
        <v>0</v>
      </c>
      <c r="I11" s="116">
        <f t="shared" si="5"/>
        <v>0</v>
      </c>
      <c r="J11" s="116">
        <f t="shared" si="5"/>
        <v>0</v>
      </c>
      <c r="K11" s="116">
        <f t="shared" si="5"/>
        <v>0</v>
      </c>
      <c r="L11" s="116">
        <f t="shared" si="5"/>
        <v>0</v>
      </c>
      <c r="M11" s="116">
        <f t="shared" si="5"/>
        <v>0</v>
      </c>
      <c r="N11" s="116">
        <f t="shared" si="5"/>
        <v>0</v>
      </c>
      <c r="O11" s="116"/>
      <c r="P11" s="128"/>
      <c r="Q11" s="128"/>
      <c r="R11" s="139">
        <f>IF(Y11&gt;0,E11+F11,0)</f>
        <v>0</v>
      </c>
      <c r="S11" s="137">
        <f t="shared" si="3"/>
        <v>0</v>
      </c>
      <c r="T11" s="138">
        <f>R11-Y11</f>
        <v>0</v>
      </c>
      <c r="U11" s="137">
        <f>IF(Y11=0,0,IF(T11&lt;0,"负增长",T11/Y11))</f>
        <v>0</v>
      </c>
      <c r="V11" s="137">
        <f>S11-Z11</f>
        <v>0</v>
      </c>
      <c r="Y11" s="87">
        <f>W11+X11</f>
        <v>0</v>
      </c>
      <c r="Z11" s="137">
        <f t="shared" si="4"/>
        <v>0</v>
      </c>
      <c r="AB11" s="139"/>
    </row>
    <row r="12" ht="24.95" customHeight="1" spans="1:28">
      <c r="A12" s="103"/>
      <c r="B12" s="118"/>
      <c r="C12" s="118" t="s">
        <v>177</v>
      </c>
      <c r="D12" s="116">
        <f t="shared" si="0"/>
        <v>564</v>
      </c>
      <c r="E12" s="116">
        <v>564</v>
      </c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28"/>
      <c r="Q12" s="128"/>
      <c r="R12" s="139">
        <f>IF(Y12&gt;0,E12+F12,0)</f>
        <v>0</v>
      </c>
      <c r="S12" s="137">
        <f t="shared" si="3"/>
        <v>0</v>
      </c>
      <c r="T12" s="138">
        <f>R12-Y12</f>
        <v>0</v>
      </c>
      <c r="U12" s="137">
        <f>IF(Y12=0,0,IF(T12&lt;0,"负增长",T12/Y12))</f>
        <v>0</v>
      </c>
      <c r="V12" s="137">
        <f>S12-Z12</f>
        <v>0</v>
      </c>
      <c r="Y12" s="87">
        <f>W12+X12</f>
        <v>0</v>
      </c>
      <c r="Z12" s="137">
        <f t="shared" si="4"/>
        <v>0</v>
      </c>
      <c r="AB12" s="139"/>
    </row>
    <row r="13" ht="24.95" customHeight="1" spans="1:28">
      <c r="A13" s="103"/>
      <c r="B13" s="118">
        <v>2010102</v>
      </c>
      <c r="C13" s="118" t="s">
        <v>178</v>
      </c>
      <c r="D13" s="116">
        <f t="shared" si="0"/>
        <v>0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28"/>
      <c r="Q13" s="128"/>
      <c r="R13" s="139"/>
      <c r="S13" s="137">
        <f t="shared" si="3"/>
        <v>0</v>
      </c>
      <c r="T13" s="138"/>
      <c r="U13" s="137"/>
      <c r="V13" s="137"/>
      <c r="Y13" s="87"/>
      <c r="Z13" s="137">
        <f t="shared" si="4"/>
        <v>0</v>
      </c>
      <c r="AB13" s="139"/>
    </row>
    <row r="14" ht="24.95" customHeight="1" spans="1:28">
      <c r="A14" s="103"/>
      <c r="B14" s="118">
        <v>2010104</v>
      </c>
      <c r="C14" s="118" t="s">
        <v>179</v>
      </c>
      <c r="D14" s="116">
        <f t="shared" si="0"/>
        <v>17</v>
      </c>
      <c r="E14" s="116"/>
      <c r="F14" s="116">
        <v>17</v>
      </c>
      <c r="G14" s="116">
        <v>9</v>
      </c>
      <c r="H14" s="116"/>
      <c r="I14" s="116"/>
      <c r="J14" s="116"/>
      <c r="K14" s="116"/>
      <c r="L14" s="116"/>
      <c r="M14" s="116"/>
      <c r="N14" s="116"/>
      <c r="O14" s="116"/>
      <c r="P14" s="128"/>
      <c r="Q14" s="128"/>
      <c r="R14" s="139">
        <f t="shared" ref="R14:R28" si="6">IF(Y14&gt;0,E14+F14,0)</f>
        <v>0</v>
      </c>
      <c r="S14" s="137">
        <f t="shared" si="3"/>
        <v>0</v>
      </c>
      <c r="T14" s="138">
        <f t="shared" ref="T14:T38" si="7">R14-Y14</f>
        <v>0</v>
      </c>
      <c r="U14" s="137">
        <f t="shared" ref="U14:U38" si="8">IF(Y14=0,0,IF(T14&lt;0,"负增长",T14/Y14))</f>
        <v>0</v>
      </c>
      <c r="V14" s="137">
        <f t="shared" ref="V14:V38" si="9">S14-Z14</f>
        <v>0</v>
      </c>
      <c r="Y14" s="87">
        <f t="shared" ref="Y14:Y38" si="10">W14+X14</f>
        <v>0</v>
      </c>
      <c r="Z14" s="137">
        <f t="shared" si="4"/>
        <v>0</v>
      </c>
      <c r="AB14" s="139"/>
    </row>
    <row r="15" ht="24.95" customHeight="1" spans="1:28">
      <c r="A15" s="103"/>
      <c r="B15" s="118">
        <v>2010106</v>
      </c>
      <c r="C15" s="118" t="s">
        <v>180</v>
      </c>
      <c r="D15" s="116">
        <f t="shared" si="0"/>
        <v>44</v>
      </c>
      <c r="E15" s="116"/>
      <c r="F15" s="116">
        <v>44</v>
      </c>
      <c r="G15" s="116">
        <v>44</v>
      </c>
      <c r="H15" s="116"/>
      <c r="I15" s="116"/>
      <c r="J15" s="116"/>
      <c r="K15" s="116"/>
      <c r="L15" s="116"/>
      <c r="M15" s="116"/>
      <c r="N15" s="116"/>
      <c r="O15" s="116"/>
      <c r="P15" s="128"/>
      <c r="Q15" s="128"/>
      <c r="R15" s="139">
        <f t="shared" si="6"/>
        <v>0</v>
      </c>
      <c r="S15" s="137">
        <f t="shared" si="3"/>
        <v>0</v>
      </c>
      <c r="T15" s="138">
        <f t="shared" si="7"/>
        <v>0</v>
      </c>
      <c r="U15" s="137">
        <f t="shared" si="8"/>
        <v>0</v>
      </c>
      <c r="V15" s="137">
        <f t="shared" si="9"/>
        <v>0</v>
      </c>
      <c r="Y15" s="87">
        <f t="shared" si="10"/>
        <v>0</v>
      </c>
      <c r="Z15" s="137">
        <f t="shared" si="4"/>
        <v>0</v>
      </c>
      <c r="AB15" s="139"/>
    </row>
    <row r="16" ht="24.95" customHeight="1" spans="1:28">
      <c r="A16" s="103"/>
      <c r="B16" s="118">
        <v>2010108</v>
      </c>
      <c r="C16" s="118" t="s">
        <v>181</v>
      </c>
      <c r="D16" s="116">
        <f t="shared" si="0"/>
        <v>42</v>
      </c>
      <c r="E16" s="116"/>
      <c r="F16" s="116">
        <v>42</v>
      </c>
      <c r="G16" s="116">
        <v>12</v>
      </c>
      <c r="H16" s="116"/>
      <c r="I16" s="116"/>
      <c r="J16" s="116"/>
      <c r="K16" s="116"/>
      <c r="L16" s="116"/>
      <c r="M16" s="116"/>
      <c r="N16" s="116"/>
      <c r="O16" s="116"/>
      <c r="P16" s="128"/>
      <c r="Q16" s="128"/>
      <c r="R16" s="139">
        <f t="shared" si="6"/>
        <v>0</v>
      </c>
      <c r="S16" s="137">
        <f t="shared" si="3"/>
        <v>0</v>
      </c>
      <c r="T16" s="138">
        <f t="shared" si="7"/>
        <v>0</v>
      </c>
      <c r="U16" s="137">
        <f t="shared" si="8"/>
        <v>0</v>
      </c>
      <c r="V16" s="137">
        <f t="shared" si="9"/>
        <v>0</v>
      </c>
      <c r="Y16" s="87">
        <f t="shared" si="10"/>
        <v>0</v>
      </c>
      <c r="Z16" s="137">
        <f t="shared" si="4"/>
        <v>0</v>
      </c>
      <c r="AB16" s="139"/>
    </row>
    <row r="17" ht="24.95" customHeight="1" spans="1:28">
      <c r="A17" s="103"/>
      <c r="B17" s="118">
        <v>2010199</v>
      </c>
      <c r="C17" s="118" t="s">
        <v>182</v>
      </c>
      <c r="D17" s="116">
        <f t="shared" si="0"/>
        <v>0</v>
      </c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28"/>
      <c r="Q17" s="128"/>
      <c r="R17" s="139">
        <f t="shared" si="6"/>
        <v>0</v>
      </c>
      <c r="S17" s="137">
        <f t="shared" si="3"/>
        <v>0</v>
      </c>
      <c r="T17" s="138">
        <f t="shared" si="7"/>
        <v>0</v>
      </c>
      <c r="U17" s="137">
        <f t="shared" si="8"/>
        <v>0</v>
      </c>
      <c r="V17" s="137">
        <f t="shared" si="9"/>
        <v>0</v>
      </c>
      <c r="Y17" s="87">
        <f t="shared" si="10"/>
        <v>0</v>
      </c>
      <c r="Z17" s="137">
        <f t="shared" si="4"/>
        <v>0</v>
      </c>
      <c r="AB17" s="139"/>
    </row>
    <row r="18" ht="24.95" customHeight="1" spans="1:28">
      <c r="A18" s="103">
        <v>1</v>
      </c>
      <c r="B18" s="115">
        <v>2010200</v>
      </c>
      <c r="C18" s="115" t="s">
        <v>183</v>
      </c>
      <c r="D18" s="116">
        <f t="shared" si="0"/>
        <v>554</v>
      </c>
      <c r="E18" s="116">
        <f t="shared" ref="E18:N18" si="11">E19+SUM(E21:E23)</f>
        <v>472</v>
      </c>
      <c r="F18" s="116">
        <f t="shared" si="11"/>
        <v>82</v>
      </c>
      <c r="G18" s="116">
        <f t="shared" si="11"/>
        <v>52</v>
      </c>
      <c r="H18" s="116">
        <f t="shared" si="11"/>
        <v>0</v>
      </c>
      <c r="I18" s="116">
        <f t="shared" si="11"/>
        <v>0</v>
      </c>
      <c r="J18" s="116">
        <f t="shared" si="11"/>
        <v>0</v>
      </c>
      <c r="K18" s="116">
        <f t="shared" si="11"/>
        <v>0</v>
      </c>
      <c r="L18" s="116">
        <f t="shared" si="11"/>
        <v>0</v>
      </c>
      <c r="M18" s="116">
        <f t="shared" si="11"/>
        <v>0</v>
      </c>
      <c r="N18" s="116">
        <f t="shared" si="11"/>
        <v>0</v>
      </c>
      <c r="O18" s="116"/>
      <c r="P18" s="128"/>
      <c r="Q18" s="128"/>
      <c r="R18" s="139">
        <f t="shared" si="6"/>
        <v>0</v>
      </c>
      <c r="S18" s="137">
        <f t="shared" si="3"/>
        <v>0</v>
      </c>
      <c r="T18" s="138">
        <f t="shared" si="7"/>
        <v>0</v>
      </c>
      <c r="U18" s="137">
        <f t="shared" si="8"/>
        <v>0</v>
      </c>
      <c r="V18" s="137">
        <f t="shared" si="9"/>
        <v>0</v>
      </c>
      <c r="Y18" s="87">
        <f t="shared" si="10"/>
        <v>0</v>
      </c>
      <c r="Z18" s="137">
        <f t="shared" si="4"/>
        <v>0</v>
      </c>
      <c r="AB18" s="139"/>
    </row>
    <row r="19" ht="24.95" customHeight="1" spans="1:28">
      <c r="A19" s="103">
        <v>1</v>
      </c>
      <c r="B19" s="118">
        <v>2010201</v>
      </c>
      <c r="C19" s="118" t="s">
        <v>176</v>
      </c>
      <c r="D19" s="116">
        <f t="shared" si="0"/>
        <v>472</v>
      </c>
      <c r="E19" s="116">
        <v>472</v>
      </c>
      <c r="F19" s="116"/>
      <c r="G19" s="116">
        <f t="shared" ref="G19:N19" si="12">G20</f>
        <v>0</v>
      </c>
      <c r="H19" s="116">
        <f t="shared" si="12"/>
        <v>0</v>
      </c>
      <c r="I19" s="116">
        <f t="shared" si="12"/>
        <v>0</v>
      </c>
      <c r="J19" s="116">
        <f t="shared" si="12"/>
        <v>0</v>
      </c>
      <c r="K19" s="116">
        <f t="shared" si="12"/>
        <v>0</v>
      </c>
      <c r="L19" s="116">
        <f t="shared" si="12"/>
        <v>0</v>
      </c>
      <c r="M19" s="116">
        <f t="shared" si="12"/>
        <v>0</v>
      </c>
      <c r="N19" s="116">
        <f t="shared" si="12"/>
        <v>0</v>
      </c>
      <c r="O19" s="116"/>
      <c r="P19" s="128"/>
      <c r="Q19" s="128"/>
      <c r="R19" s="139">
        <f t="shared" si="6"/>
        <v>0</v>
      </c>
      <c r="S19" s="137">
        <f t="shared" si="3"/>
        <v>0</v>
      </c>
      <c r="T19" s="138">
        <f t="shared" si="7"/>
        <v>0</v>
      </c>
      <c r="U19" s="137">
        <f t="shared" si="8"/>
        <v>0</v>
      </c>
      <c r="V19" s="137">
        <f t="shared" si="9"/>
        <v>0</v>
      </c>
      <c r="Y19" s="87">
        <f t="shared" si="10"/>
        <v>0</v>
      </c>
      <c r="Z19" s="137">
        <f t="shared" si="4"/>
        <v>0</v>
      </c>
      <c r="AB19" s="139"/>
    </row>
    <row r="20" ht="24.95" customHeight="1" spans="1:28">
      <c r="A20" s="103"/>
      <c r="B20" s="118"/>
      <c r="C20" s="118" t="s">
        <v>184</v>
      </c>
      <c r="D20" s="116">
        <f t="shared" si="0"/>
        <v>472</v>
      </c>
      <c r="E20" s="116">
        <v>472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28"/>
      <c r="Q20" s="128"/>
      <c r="R20" s="139">
        <f t="shared" si="6"/>
        <v>0</v>
      </c>
      <c r="S20" s="137">
        <f t="shared" si="3"/>
        <v>0</v>
      </c>
      <c r="T20" s="138">
        <f t="shared" si="7"/>
        <v>0</v>
      </c>
      <c r="U20" s="137">
        <f t="shared" si="8"/>
        <v>0</v>
      </c>
      <c r="V20" s="137">
        <f t="shared" si="9"/>
        <v>0</v>
      </c>
      <c r="Y20" s="87">
        <f t="shared" si="10"/>
        <v>0</v>
      </c>
      <c r="Z20" s="137">
        <f t="shared" si="4"/>
        <v>0</v>
      </c>
      <c r="AB20" s="139"/>
    </row>
    <row r="21" ht="24.95" customHeight="1" spans="1:28">
      <c r="A21" s="103"/>
      <c r="B21" s="118">
        <v>2010204</v>
      </c>
      <c r="C21" s="118" t="s">
        <v>185</v>
      </c>
      <c r="D21" s="116">
        <f t="shared" si="0"/>
        <v>5</v>
      </c>
      <c r="E21" s="116"/>
      <c r="F21" s="116">
        <v>5</v>
      </c>
      <c r="G21" s="116">
        <v>6</v>
      </c>
      <c r="H21" s="116"/>
      <c r="I21" s="116"/>
      <c r="J21" s="116"/>
      <c r="K21" s="116"/>
      <c r="L21" s="116"/>
      <c r="M21" s="116"/>
      <c r="N21" s="116"/>
      <c r="O21" s="116"/>
      <c r="P21" s="128"/>
      <c r="Q21" s="128"/>
      <c r="R21" s="139">
        <f t="shared" si="6"/>
        <v>0</v>
      </c>
      <c r="S21" s="137">
        <f t="shared" si="3"/>
        <v>0</v>
      </c>
      <c r="T21" s="138">
        <f t="shared" si="7"/>
        <v>0</v>
      </c>
      <c r="U21" s="137">
        <f t="shared" si="8"/>
        <v>0</v>
      </c>
      <c r="V21" s="137">
        <f t="shared" si="9"/>
        <v>0</v>
      </c>
      <c r="Y21" s="87">
        <f t="shared" si="10"/>
        <v>0</v>
      </c>
      <c r="Z21" s="137">
        <f t="shared" si="4"/>
        <v>0</v>
      </c>
      <c r="AB21" s="139"/>
    </row>
    <row r="22" ht="24.95" customHeight="1" spans="1:28">
      <c r="A22" s="103"/>
      <c r="B22" s="118">
        <v>2010205</v>
      </c>
      <c r="C22" s="118" t="s">
        <v>186</v>
      </c>
      <c r="D22" s="116">
        <f t="shared" si="0"/>
        <v>39</v>
      </c>
      <c r="E22" s="116"/>
      <c r="F22" s="116">
        <v>39</v>
      </c>
      <c r="G22" s="116">
        <v>8</v>
      </c>
      <c r="H22" s="116"/>
      <c r="I22" s="116"/>
      <c r="J22" s="116"/>
      <c r="K22" s="116"/>
      <c r="L22" s="116"/>
      <c r="M22" s="116"/>
      <c r="N22" s="116"/>
      <c r="O22" s="116"/>
      <c r="P22" s="128"/>
      <c r="Q22" s="128"/>
      <c r="R22" s="139">
        <f t="shared" si="6"/>
        <v>0</v>
      </c>
      <c r="S22" s="137">
        <f t="shared" si="3"/>
        <v>0</v>
      </c>
      <c r="T22" s="138">
        <f t="shared" si="7"/>
        <v>0</v>
      </c>
      <c r="U22" s="137">
        <f t="shared" si="8"/>
        <v>0</v>
      </c>
      <c r="V22" s="137">
        <f t="shared" si="9"/>
        <v>0</v>
      </c>
      <c r="Y22" s="87">
        <f t="shared" si="10"/>
        <v>0</v>
      </c>
      <c r="Z22" s="137">
        <f t="shared" si="4"/>
        <v>0</v>
      </c>
      <c r="AB22" s="139"/>
    </row>
    <row r="23" ht="24.95" customHeight="1" spans="1:28">
      <c r="A23" s="103"/>
      <c r="B23" s="118">
        <v>2010299</v>
      </c>
      <c r="C23" s="118" t="s">
        <v>187</v>
      </c>
      <c r="D23" s="116">
        <f t="shared" si="0"/>
        <v>38</v>
      </c>
      <c r="E23" s="116"/>
      <c r="F23" s="116">
        <v>38</v>
      </c>
      <c r="G23" s="116">
        <v>38</v>
      </c>
      <c r="H23" s="116"/>
      <c r="I23" s="116"/>
      <c r="J23" s="116"/>
      <c r="K23" s="116"/>
      <c r="L23" s="116"/>
      <c r="M23" s="116"/>
      <c r="N23" s="116"/>
      <c r="O23" s="116"/>
      <c r="P23" s="128"/>
      <c r="Q23" s="128"/>
      <c r="R23" s="139">
        <f t="shared" si="6"/>
        <v>0</v>
      </c>
      <c r="S23" s="137">
        <f t="shared" si="3"/>
        <v>0</v>
      </c>
      <c r="T23" s="138">
        <f t="shared" si="7"/>
        <v>0</v>
      </c>
      <c r="U23" s="137">
        <f t="shared" si="8"/>
        <v>0</v>
      </c>
      <c r="V23" s="137">
        <f t="shared" si="9"/>
        <v>0</v>
      </c>
      <c r="Y23" s="87">
        <f t="shared" si="10"/>
        <v>0</v>
      </c>
      <c r="Z23" s="137">
        <f t="shared" si="4"/>
        <v>0</v>
      </c>
      <c r="AB23" s="139"/>
    </row>
    <row r="24" ht="24.95" customHeight="1" spans="1:28">
      <c r="A24" s="103">
        <v>1</v>
      </c>
      <c r="B24" s="115">
        <v>2010300</v>
      </c>
      <c r="C24" s="115" t="s">
        <v>188</v>
      </c>
      <c r="D24" s="116">
        <f t="shared" si="0"/>
        <v>11694</v>
      </c>
      <c r="E24" s="116">
        <v>11096</v>
      </c>
      <c r="F24" s="116">
        <f t="shared" ref="F24:N24" si="13">F25+SUM(F30:F31)+SUM(F33:F36)</f>
        <v>598</v>
      </c>
      <c r="G24" s="116">
        <f t="shared" si="13"/>
        <v>810</v>
      </c>
      <c r="H24" s="116">
        <f t="shared" si="13"/>
        <v>0</v>
      </c>
      <c r="I24" s="116">
        <f t="shared" si="13"/>
        <v>0</v>
      </c>
      <c r="J24" s="116">
        <f t="shared" si="13"/>
        <v>0</v>
      </c>
      <c r="K24" s="116">
        <f t="shared" si="13"/>
        <v>0</v>
      </c>
      <c r="L24" s="116">
        <f t="shared" si="13"/>
        <v>0</v>
      </c>
      <c r="M24" s="116">
        <f t="shared" si="13"/>
        <v>0</v>
      </c>
      <c r="N24" s="116">
        <f t="shared" si="13"/>
        <v>60</v>
      </c>
      <c r="O24" s="116"/>
      <c r="P24" s="128"/>
      <c r="Q24" s="128"/>
      <c r="R24" s="139">
        <f t="shared" si="6"/>
        <v>0</v>
      </c>
      <c r="S24" s="137">
        <f t="shared" si="3"/>
        <v>0</v>
      </c>
      <c r="T24" s="138">
        <f t="shared" si="7"/>
        <v>0</v>
      </c>
      <c r="U24" s="137">
        <f t="shared" si="8"/>
        <v>0</v>
      </c>
      <c r="V24" s="137">
        <f t="shared" si="9"/>
        <v>0</v>
      </c>
      <c r="Y24" s="87">
        <f t="shared" si="10"/>
        <v>0</v>
      </c>
      <c r="Z24" s="137">
        <f t="shared" si="4"/>
        <v>0</v>
      </c>
      <c r="AB24" s="139"/>
    </row>
    <row r="25" ht="24.95" customHeight="1" spans="1:28">
      <c r="A25" s="103">
        <v>1</v>
      </c>
      <c r="B25" s="118">
        <v>2010301</v>
      </c>
      <c r="C25" s="118" t="s">
        <v>176</v>
      </c>
      <c r="D25" s="116">
        <f t="shared" si="0"/>
        <v>10646</v>
      </c>
      <c r="E25" s="116">
        <v>10646</v>
      </c>
      <c r="F25" s="116"/>
      <c r="G25" s="116">
        <f t="shared" ref="G25:N25" si="14">SUM(G26:G28)</f>
        <v>0</v>
      </c>
      <c r="H25" s="116">
        <f t="shared" si="14"/>
        <v>0</v>
      </c>
      <c r="I25" s="116">
        <f t="shared" si="14"/>
        <v>0</v>
      </c>
      <c r="J25" s="116">
        <f t="shared" si="14"/>
        <v>0</v>
      </c>
      <c r="K25" s="116">
        <f t="shared" si="14"/>
        <v>0</v>
      </c>
      <c r="L25" s="116">
        <f t="shared" si="14"/>
        <v>0</v>
      </c>
      <c r="M25" s="116">
        <f t="shared" si="14"/>
        <v>0</v>
      </c>
      <c r="N25" s="116">
        <f t="shared" si="14"/>
        <v>0</v>
      </c>
      <c r="O25" s="116"/>
      <c r="P25" s="128"/>
      <c r="Q25" s="128"/>
      <c r="R25" s="139">
        <f t="shared" si="6"/>
        <v>0</v>
      </c>
      <c r="S25" s="137">
        <f t="shared" si="3"/>
        <v>0</v>
      </c>
      <c r="T25" s="138">
        <f t="shared" si="7"/>
        <v>0</v>
      </c>
      <c r="U25" s="137">
        <f t="shared" si="8"/>
        <v>0</v>
      </c>
      <c r="V25" s="137">
        <f t="shared" si="9"/>
        <v>0</v>
      </c>
      <c r="Y25" s="87">
        <f t="shared" si="10"/>
        <v>0</v>
      </c>
      <c r="Z25" s="137">
        <f t="shared" si="4"/>
        <v>0</v>
      </c>
      <c r="AB25" s="139"/>
    </row>
    <row r="26" ht="24.95" customHeight="1" spans="1:28">
      <c r="A26" s="103"/>
      <c r="B26" s="118"/>
      <c r="C26" s="118" t="s">
        <v>189</v>
      </c>
      <c r="D26" s="116">
        <f t="shared" si="0"/>
        <v>1032</v>
      </c>
      <c r="E26" s="116">
        <v>1032</v>
      </c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28"/>
      <c r="Q26" s="128"/>
      <c r="R26" s="139">
        <f t="shared" si="6"/>
        <v>0</v>
      </c>
      <c r="S26" s="137">
        <f t="shared" si="3"/>
        <v>0</v>
      </c>
      <c r="T26" s="138">
        <f t="shared" si="7"/>
        <v>0</v>
      </c>
      <c r="U26" s="137">
        <f t="shared" si="8"/>
        <v>0</v>
      </c>
      <c r="V26" s="137">
        <f t="shared" si="9"/>
        <v>0</v>
      </c>
      <c r="Y26" s="87">
        <f t="shared" si="10"/>
        <v>0</v>
      </c>
      <c r="Z26" s="137">
        <f t="shared" si="4"/>
        <v>0</v>
      </c>
      <c r="AB26" s="139"/>
    </row>
    <row r="27" ht="24.95" customHeight="1" spans="1:28">
      <c r="A27" s="103"/>
      <c r="B27" s="118"/>
      <c r="C27" s="118" t="s">
        <v>190</v>
      </c>
      <c r="D27" s="116">
        <f t="shared" si="0"/>
        <v>14</v>
      </c>
      <c r="E27" s="116">
        <v>14</v>
      </c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28"/>
      <c r="Q27" s="128"/>
      <c r="R27" s="139">
        <f t="shared" si="6"/>
        <v>0</v>
      </c>
      <c r="S27" s="137">
        <f t="shared" si="3"/>
        <v>0</v>
      </c>
      <c r="T27" s="138">
        <f t="shared" si="7"/>
        <v>0</v>
      </c>
      <c r="U27" s="137">
        <f t="shared" si="8"/>
        <v>0</v>
      </c>
      <c r="V27" s="137">
        <f t="shared" si="9"/>
        <v>0</v>
      </c>
      <c r="Y27" s="87">
        <f t="shared" si="10"/>
        <v>0</v>
      </c>
      <c r="Z27" s="137">
        <f t="shared" si="4"/>
        <v>0</v>
      </c>
      <c r="AB27" s="139"/>
    </row>
    <row r="28" ht="24.95" customHeight="1" spans="1:28">
      <c r="A28" s="103"/>
      <c r="B28" s="118"/>
      <c r="C28" s="118" t="s">
        <v>191</v>
      </c>
      <c r="D28" s="116">
        <f t="shared" si="0"/>
        <v>168</v>
      </c>
      <c r="E28" s="116">
        <v>168</v>
      </c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28"/>
      <c r="Q28" s="128"/>
      <c r="R28" s="139">
        <f t="shared" si="6"/>
        <v>0</v>
      </c>
      <c r="S28" s="137">
        <f t="shared" si="3"/>
        <v>0</v>
      </c>
      <c r="T28" s="138">
        <f t="shared" si="7"/>
        <v>0</v>
      </c>
      <c r="U28" s="137">
        <f t="shared" si="8"/>
        <v>0</v>
      </c>
      <c r="V28" s="137">
        <f t="shared" si="9"/>
        <v>0</v>
      </c>
      <c r="Y28" s="87">
        <f t="shared" si="10"/>
        <v>0</v>
      </c>
      <c r="Z28" s="137">
        <f t="shared" si="4"/>
        <v>0</v>
      </c>
      <c r="AB28" s="139"/>
    </row>
    <row r="29" ht="24.95" customHeight="1" spans="1:28">
      <c r="A29" s="103"/>
      <c r="B29" s="118"/>
      <c r="C29" s="118" t="s">
        <v>192</v>
      </c>
      <c r="D29" s="116">
        <f t="shared" si="0"/>
        <v>9432</v>
      </c>
      <c r="E29" s="116">
        <v>9432</v>
      </c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28"/>
      <c r="Q29" s="128"/>
      <c r="R29" s="139"/>
      <c r="S29" s="137"/>
      <c r="T29" s="138"/>
      <c r="U29" s="137"/>
      <c r="V29" s="137"/>
      <c r="Y29" s="87"/>
      <c r="Z29" s="137"/>
      <c r="AB29" s="139"/>
    </row>
    <row r="30" ht="24.95" customHeight="1" spans="1:28">
      <c r="A30" s="103"/>
      <c r="B30" s="118">
        <v>2010302</v>
      </c>
      <c r="C30" s="118" t="s">
        <v>178</v>
      </c>
      <c r="D30" s="116">
        <f t="shared" si="0"/>
        <v>0</v>
      </c>
      <c r="E30" s="116"/>
      <c r="F30" s="116">
        <f>SUM(G30:N30)</f>
        <v>0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28"/>
      <c r="Q30" s="128"/>
      <c r="R30" s="139">
        <f t="shared" ref="R30:R38" si="15">IF(Y30&gt;0,E30+F30,0)</f>
        <v>0</v>
      </c>
      <c r="S30" s="137">
        <f t="shared" si="3"/>
        <v>0</v>
      </c>
      <c r="T30" s="138">
        <f t="shared" si="7"/>
        <v>0</v>
      </c>
      <c r="U30" s="137">
        <f t="shared" si="8"/>
        <v>0</v>
      </c>
      <c r="V30" s="137">
        <f t="shared" si="9"/>
        <v>0</v>
      </c>
      <c r="Y30" s="87">
        <f t="shared" si="10"/>
        <v>0</v>
      </c>
      <c r="Z30" s="137">
        <f t="shared" si="4"/>
        <v>0</v>
      </c>
      <c r="AB30" s="139"/>
    </row>
    <row r="31" ht="24.95" customHeight="1" spans="1:28">
      <c r="A31" s="103">
        <v>1</v>
      </c>
      <c r="B31" s="118">
        <v>2010303</v>
      </c>
      <c r="C31" s="118" t="s">
        <v>193</v>
      </c>
      <c r="D31" s="116">
        <f t="shared" si="0"/>
        <v>104</v>
      </c>
      <c r="E31" s="116">
        <f t="shared" ref="E31:N31" si="16">E32</f>
        <v>67</v>
      </c>
      <c r="F31" s="116">
        <v>37</v>
      </c>
      <c r="G31" s="116">
        <f t="shared" si="16"/>
        <v>35</v>
      </c>
      <c r="H31" s="116">
        <f t="shared" si="16"/>
        <v>0</v>
      </c>
      <c r="I31" s="116">
        <f t="shared" si="16"/>
        <v>0</v>
      </c>
      <c r="J31" s="116">
        <f t="shared" si="16"/>
        <v>0</v>
      </c>
      <c r="K31" s="116">
        <f t="shared" si="16"/>
        <v>0</v>
      </c>
      <c r="L31" s="116">
        <f t="shared" si="16"/>
        <v>0</v>
      </c>
      <c r="M31" s="116">
        <f t="shared" si="16"/>
        <v>0</v>
      </c>
      <c r="N31" s="116">
        <f t="shared" si="16"/>
        <v>0</v>
      </c>
      <c r="O31" s="116"/>
      <c r="P31" s="128"/>
      <c r="Q31" s="128"/>
      <c r="R31" s="139">
        <f t="shared" si="15"/>
        <v>0</v>
      </c>
      <c r="S31" s="137">
        <f t="shared" si="3"/>
        <v>0</v>
      </c>
      <c r="T31" s="138">
        <f t="shared" si="7"/>
        <v>0</v>
      </c>
      <c r="U31" s="137">
        <f t="shared" si="8"/>
        <v>0</v>
      </c>
      <c r="V31" s="137">
        <f t="shared" si="9"/>
        <v>0</v>
      </c>
      <c r="Y31" s="87">
        <f t="shared" si="10"/>
        <v>0</v>
      </c>
      <c r="Z31" s="137">
        <f t="shared" si="4"/>
        <v>0</v>
      </c>
      <c r="AB31" s="139"/>
    </row>
    <row r="32" ht="24.95" customHeight="1" spans="1:28">
      <c r="A32" s="103"/>
      <c r="B32" s="118"/>
      <c r="C32" s="118" t="s">
        <v>194</v>
      </c>
      <c r="D32" s="116">
        <f t="shared" si="0"/>
        <v>67</v>
      </c>
      <c r="E32" s="116">
        <v>67</v>
      </c>
      <c r="F32" s="116"/>
      <c r="G32" s="116">
        <v>35</v>
      </c>
      <c r="H32" s="116"/>
      <c r="I32" s="116"/>
      <c r="J32" s="116"/>
      <c r="K32" s="116"/>
      <c r="L32" s="116"/>
      <c r="M32" s="116"/>
      <c r="N32" s="116"/>
      <c r="O32" s="116"/>
      <c r="P32" s="128"/>
      <c r="Q32" s="128"/>
      <c r="R32" s="139">
        <f t="shared" si="15"/>
        <v>0</v>
      </c>
      <c r="S32" s="137">
        <f t="shared" si="3"/>
        <v>0</v>
      </c>
      <c r="T32" s="138">
        <f t="shared" si="7"/>
        <v>0</v>
      </c>
      <c r="U32" s="137">
        <f t="shared" si="8"/>
        <v>0</v>
      </c>
      <c r="V32" s="137">
        <f t="shared" si="9"/>
        <v>0</v>
      </c>
      <c r="Y32" s="87">
        <f t="shared" si="10"/>
        <v>0</v>
      </c>
      <c r="Z32" s="137">
        <f t="shared" si="4"/>
        <v>0</v>
      </c>
      <c r="AB32" s="139"/>
    </row>
    <row r="33" ht="24.95" customHeight="1" spans="1:28">
      <c r="A33" s="103"/>
      <c r="B33" s="118">
        <v>2010305</v>
      </c>
      <c r="C33" s="118" t="s">
        <v>195</v>
      </c>
      <c r="D33" s="116">
        <f t="shared" si="0"/>
        <v>54</v>
      </c>
      <c r="E33" s="116"/>
      <c r="F33" s="116">
        <v>54</v>
      </c>
      <c r="G33" s="116">
        <v>340</v>
      </c>
      <c r="H33" s="116"/>
      <c r="I33" s="116"/>
      <c r="J33" s="116"/>
      <c r="K33" s="116"/>
      <c r="L33" s="116"/>
      <c r="M33" s="116"/>
      <c r="N33" s="116"/>
      <c r="O33" s="116"/>
      <c r="P33" s="128"/>
      <c r="Q33" s="128"/>
      <c r="R33" s="139">
        <f t="shared" si="15"/>
        <v>0</v>
      </c>
      <c r="S33" s="137">
        <f t="shared" si="3"/>
        <v>0</v>
      </c>
      <c r="T33" s="138">
        <f t="shared" si="7"/>
        <v>0</v>
      </c>
      <c r="U33" s="137">
        <f t="shared" si="8"/>
        <v>0</v>
      </c>
      <c r="V33" s="137">
        <f t="shared" si="9"/>
        <v>0</v>
      </c>
      <c r="Y33" s="87">
        <f t="shared" si="10"/>
        <v>0</v>
      </c>
      <c r="Z33" s="137">
        <f t="shared" si="4"/>
        <v>0</v>
      </c>
      <c r="AB33" s="139"/>
    </row>
    <row r="34" ht="24.95" customHeight="1" spans="1:28">
      <c r="A34" s="103"/>
      <c r="B34" s="118">
        <v>2010306</v>
      </c>
      <c r="C34" s="118" t="s">
        <v>196</v>
      </c>
      <c r="D34" s="116">
        <f t="shared" si="0"/>
        <v>472</v>
      </c>
      <c r="E34" s="116">
        <v>251</v>
      </c>
      <c r="F34" s="116">
        <v>221</v>
      </c>
      <c r="G34" s="116">
        <v>180</v>
      </c>
      <c r="H34" s="116"/>
      <c r="I34" s="116"/>
      <c r="J34" s="116"/>
      <c r="K34" s="116"/>
      <c r="L34" s="116"/>
      <c r="M34" s="116"/>
      <c r="N34" s="116">
        <v>60</v>
      </c>
      <c r="O34" s="116"/>
      <c r="P34" s="128"/>
      <c r="Q34" s="128"/>
      <c r="R34" s="139">
        <f t="shared" si="15"/>
        <v>0</v>
      </c>
      <c r="S34" s="137">
        <f t="shared" si="3"/>
        <v>0</v>
      </c>
      <c r="T34" s="138">
        <f t="shared" si="7"/>
        <v>0</v>
      </c>
      <c r="U34" s="137">
        <f t="shared" si="8"/>
        <v>0</v>
      </c>
      <c r="V34" s="137">
        <f t="shared" si="9"/>
        <v>0</v>
      </c>
      <c r="Y34" s="87">
        <f t="shared" si="10"/>
        <v>0</v>
      </c>
      <c r="Z34" s="137">
        <f t="shared" si="4"/>
        <v>0</v>
      </c>
      <c r="AB34" s="139"/>
    </row>
    <row r="35" ht="24.95" customHeight="1" spans="1:28">
      <c r="A35" s="103"/>
      <c r="B35" s="118">
        <v>2010308</v>
      </c>
      <c r="C35" s="118" t="s">
        <v>197</v>
      </c>
      <c r="D35" s="116">
        <f t="shared" si="0"/>
        <v>219</v>
      </c>
      <c r="E35" s="116">
        <v>132</v>
      </c>
      <c r="F35" s="116">
        <v>87</v>
      </c>
      <c r="G35" s="116">
        <v>60</v>
      </c>
      <c r="H35" s="116"/>
      <c r="I35" s="116"/>
      <c r="J35" s="116"/>
      <c r="K35" s="116"/>
      <c r="L35" s="116"/>
      <c r="M35" s="116"/>
      <c r="N35" s="116"/>
      <c r="O35" s="116"/>
      <c r="P35" s="128"/>
      <c r="Q35" s="128"/>
      <c r="R35" s="139">
        <f t="shared" si="15"/>
        <v>0</v>
      </c>
      <c r="S35" s="137">
        <f t="shared" si="3"/>
        <v>0</v>
      </c>
      <c r="T35" s="138">
        <f t="shared" si="7"/>
        <v>0</v>
      </c>
      <c r="U35" s="137">
        <f t="shared" si="8"/>
        <v>0</v>
      </c>
      <c r="V35" s="137">
        <f t="shared" si="9"/>
        <v>0</v>
      </c>
      <c r="Y35" s="87">
        <f t="shared" si="10"/>
        <v>0</v>
      </c>
      <c r="Z35" s="137">
        <f t="shared" si="4"/>
        <v>0</v>
      </c>
      <c r="AB35" s="139"/>
    </row>
    <row r="36" ht="24.95" customHeight="1" spans="1:28">
      <c r="A36" s="103"/>
      <c r="B36" s="118">
        <v>2010399</v>
      </c>
      <c r="C36" s="119" t="s">
        <v>198</v>
      </c>
      <c r="D36" s="116">
        <f t="shared" si="0"/>
        <v>199</v>
      </c>
      <c r="E36" s="116"/>
      <c r="F36" s="116">
        <v>199</v>
      </c>
      <c r="G36" s="116">
        <v>195</v>
      </c>
      <c r="H36" s="116"/>
      <c r="I36" s="116"/>
      <c r="J36" s="116"/>
      <c r="K36" s="116"/>
      <c r="L36" s="116"/>
      <c r="M36" s="116"/>
      <c r="N36" s="116"/>
      <c r="O36" s="116"/>
      <c r="P36" s="128"/>
      <c r="Q36" s="128"/>
      <c r="R36" s="139">
        <f t="shared" si="15"/>
        <v>0</v>
      </c>
      <c r="S36" s="137">
        <f t="shared" si="3"/>
        <v>0</v>
      </c>
      <c r="T36" s="138">
        <f t="shared" si="7"/>
        <v>0</v>
      </c>
      <c r="U36" s="137">
        <f t="shared" si="8"/>
        <v>0</v>
      </c>
      <c r="V36" s="137">
        <f t="shared" si="9"/>
        <v>0</v>
      </c>
      <c r="Y36" s="87">
        <f t="shared" si="10"/>
        <v>0</v>
      </c>
      <c r="Z36" s="137">
        <f t="shared" si="4"/>
        <v>0</v>
      </c>
      <c r="AB36" s="139"/>
    </row>
    <row r="37" ht="24.95" customHeight="1" spans="1:28">
      <c r="A37" s="103">
        <v>1</v>
      </c>
      <c r="B37" s="115">
        <v>2010400</v>
      </c>
      <c r="C37" s="115" t="s">
        <v>199</v>
      </c>
      <c r="D37" s="116">
        <f t="shared" si="0"/>
        <v>1233</v>
      </c>
      <c r="E37" s="116">
        <f t="shared" ref="E37:N37" si="17">SUM(E38:E42)</f>
        <v>765</v>
      </c>
      <c r="F37" s="116">
        <f t="shared" si="17"/>
        <v>468</v>
      </c>
      <c r="G37" s="116">
        <f t="shared" si="17"/>
        <v>120</v>
      </c>
      <c r="H37" s="116">
        <f t="shared" si="17"/>
        <v>0</v>
      </c>
      <c r="I37" s="116">
        <f t="shared" si="17"/>
        <v>0</v>
      </c>
      <c r="J37" s="116">
        <f t="shared" si="17"/>
        <v>270</v>
      </c>
      <c r="K37" s="116">
        <f t="shared" si="17"/>
        <v>0</v>
      </c>
      <c r="L37" s="116">
        <f t="shared" si="17"/>
        <v>0</v>
      </c>
      <c r="M37" s="116">
        <f t="shared" si="17"/>
        <v>0</v>
      </c>
      <c r="N37" s="116">
        <f t="shared" si="17"/>
        <v>25</v>
      </c>
      <c r="O37" s="116"/>
      <c r="P37" s="128"/>
      <c r="Q37" s="128"/>
      <c r="R37" s="139">
        <f t="shared" si="15"/>
        <v>0</v>
      </c>
      <c r="S37" s="137">
        <f t="shared" si="3"/>
        <v>0</v>
      </c>
      <c r="T37" s="138">
        <f t="shared" si="7"/>
        <v>0</v>
      </c>
      <c r="U37" s="137">
        <f t="shared" si="8"/>
        <v>0</v>
      </c>
      <c r="V37" s="137">
        <f t="shared" si="9"/>
        <v>0</v>
      </c>
      <c r="Y37" s="87">
        <f t="shared" si="10"/>
        <v>0</v>
      </c>
      <c r="Z37" s="137">
        <f t="shared" si="4"/>
        <v>0</v>
      </c>
      <c r="AB37" s="139"/>
    </row>
    <row r="38" ht="24.95" customHeight="1" spans="1:28">
      <c r="A38" s="103"/>
      <c r="B38" s="118">
        <v>2010401</v>
      </c>
      <c r="C38" s="118" t="s">
        <v>176</v>
      </c>
      <c r="D38" s="116">
        <f t="shared" si="0"/>
        <v>765</v>
      </c>
      <c r="E38" s="116">
        <v>765</v>
      </c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28"/>
      <c r="Q38" s="128"/>
      <c r="R38" s="139">
        <f t="shared" si="15"/>
        <v>0</v>
      </c>
      <c r="S38" s="137">
        <f t="shared" si="3"/>
        <v>0</v>
      </c>
      <c r="T38" s="138">
        <f t="shared" si="7"/>
        <v>0</v>
      </c>
      <c r="U38" s="137">
        <f t="shared" si="8"/>
        <v>0</v>
      </c>
      <c r="V38" s="137">
        <f t="shared" si="9"/>
        <v>0</v>
      </c>
      <c r="Y38" s="87">
        <f t="shared" si="10"/>
        <v>0</v>
      </c>
      <c r="Z38" s="137">
        <f t="shared" si="4"/>
        <v>0</v>
      </c>
      <c r="AB38" s="139"/>
    </row>
    <row r="39" ht="24.95" customHeight="1" spans="1:28">
      <c r="A39" s="103"/>
      <c r="B39" s="118">
        <v>2010402</v>
      </c>
      <c r="C39" s="118" t="s">
        <v>178</v>
      </c>
      <c r="D39" s="116">
        <f t="shared" si="0"/>
        <v>0</v>
      </c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28"/>
      <c r="Q39" s="128"/>
      <c r="R39" s="139"/>
      <c r="S39" s="137">
        <f t="shared" si="3"/>
        <v>0</v>
      </c>
      <c r="T39" s="138"/>
      <c r="U39" s="137"/>
      <c r="V39" s="137"/>
      <c r="Y39" s="87"/>
      <c r="Z39" s="137">
        <f t="shared" si="4"/>
        <v>0</v>
      </c>
      <c r="AB39" s="139"/>
    </row>
    <row r="40" ht="24.95" customHeight="1" spans="1:28">
      <c r="A40" s="103"/>
      <c r="B40" s="118">
        <v>2010406</v>
      </c>
      <c r="C40" s="118" t="s">
        <v>200</v>
      </c>
      <c r="D40" s="116">
        <f t="shared" si="0"/>
        <v>468</v>
      </c>
      <c r="E40" s="116"/>
      <c r="F40" s="116">
        <v>468</v>
      </c>
      <c r="G40" s="116">
        <v>120</v>
      </c>
      <c r="H40" s="116"/>
      <c r="I40" s="116"/>
      <c r="J40" s="116"/>
      <c r="K40" s="116"/>
      <c r="L40" s="116"/>
      <c r="M40" s="116"/>
      <c r="N40" s="116"/>
      <c r="O40" s="116"/>
      <c r="P40" s="128"/>
      <c r="Q40" s="128"/>
      <c r="R40" s="139">
        <f>IF(Y40&gt;0,E40+F40,0)</f>
        <v>0</v>
      </c>
      <c r="S40" s="137">
        <f t="shared" si="3"/>
        <v>0</v>
      </c>
      <c r="T40" s="138">
        <f>R40-Y40</f>
        <v>0</v>
      </c>
      <c r="U40" s="137">
        <f>IF(Y40=0,0,IF(T40&lt;0,"负增长",T40/Y40))</f>
        <v>0</v>
      </c>
      <c r="V40" s="137">
        <f>S40-Z40</f>
        <v>0</v>
      </c>
      <c r="Y40" s="87">
        <f>W40+X40</f>
        <v>0</v>
      </c>
      <c r="Z40" s="137">
        <f t="shared" si="4"/>
        <v>0</v>
      </c>
      <c r="AB40" s="139"/>
    </row>
    <row r="41" ht="24.95" customHeight="1" spans="1:28">
      <c r="A41" s="103"/>
      <c r="B41" s="118">
        <v>2010408</v>
      </c>
      <c r="C41" s="118" t="s">
        <v>201</v>
      </c>
      <c r="D41" s="116">
        <f t="shared" si="0"/>
        <v>0</v>
      </c>
      <c r="E41" s="116"/>
      <c r="F41" s="116"/>
      <c r="G41" s="116"/>
      <c r="H41" s="116"/>
      <c r="I41" s="116"/>
      <c r="J41" s="116">
        <v>270</v>
      </c>
      <c r="K41" s="116"/>
      <c r="L41" s="116"/>
      <c r="M41" s="116"/>
      <c r="N41" s="116">
        <v>25</v>
      </c>
      <c r="O41" s="116"/>
      <c r="P41" s="128"/>
      <c r="Q41" s="128"/>
      <c r="R41" s="139">
        <f>IF(Y41&gt;0,E41+F41,0)</f>
        <v>0</v>
      </c>
      <c r="S41" s="137">
        <f t="shared" si="3"/>
        <v>0</v>
      </c>
      <c r="T41" s="138">
        <f>R41-Y41</f>
        <v>0</v>
      </c>
      <c r="U41" s="137">
        <f>IF(Y41=0,0,IF(T41&lt;0,"负增长",T41/Y41))</f>
        <v>0</v>
      </c>
      <c r="V41" s="137">
        <f>S41-Z41</f>
        <v>0</v>
      </c>
      <c r="Y41" s="87">
        <f>W41+X41</f>
        <v>0</v>
      </c>
      <c r="Z41" s="137">
        <f t="shared" si="4"/>
        <v>0</v>
      </c>
      <c r="AB41" s="139"/>
    </row>
    <row r="42" ht="24.95" customHeight="1" spans="1:28">
      <c r="A42" s="103"/>
      <c r="B42" s="118">
        <v>2010499</v>
      </c>
      <c r="C42" s="118" t="s">
        <v>203</v>
      </c>
      <c r="D42" s="116">
        <f t="shared" si="0"/>
        <v>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28"/>
      <c r="Q42" s="128"/>
      <c r="R42" s="139">
        <f>IF(Y42&gt;0,E42+F42,0)</f>
        <v>0</v>
      </c>
      <c r="S42" s="137">
        <f t="shared" si="3"/>
        <v>0</v>
      </c>
      <c r="T42" s="138">
        <f>R42-Y42</f>
        <v>0</v>
      </c>
      <c r="U42" s="137">
        <f>IF(Y42=0,0,IF(T42&lt;0,"负增长",T42/Y42))</f>
        <v>0</v>
      </c>
      <c r="V42" s="137">
        <f>S42-Z42</f>
        <v>0</v>
      </c>
      <c r="Y42" s="87">
        <f>W42+X42</f>
        <v>0</v>
      </c>
      <c r="Z42" s="137">
        <f t="shared" si="4"/>
        <v>0</v>
      </c>
      <c r="AB42" s="139"/>
    </row>
    <row r="43" ht="24.95" customHeight="1" spans="1:28">
      <c r="A43" s="103">
        <v>1</v>
      </c>
      <c r="B43" s="115">
        <v>2010500</v>
      </c>
      <c r="C43" s="115" t="s">
        <v>204</v>
      </c>
      <c r="D43" s="116">
        <f t="shared" si="0"/>
        <v>397</v>
      </c>
      <c r="E43" s="116">
        <f t="shared" ref="E43:N43" si="18">SUM(E44:E48)</f>
        <v>272</v>
      </c>
      <c r="F43" s="116">
        <f t="shared" si="18"/>
        <v>125</v>
      </c>
      <c r="G43" s="116">
        <f t="shared" si="18"/>
        <v>70</v>
      </c>
      <c r="H43" s="116">
        <f t="shared" si="18"/>
        <v>0</v>
      </c>
      <c r="I43" s="116">
        <f t="shared" si="18"/>
        <v>0</v>
      </c>
      <c r="J43" s="116">
        <f t="shared" si="18"/>
        <v>0</v>
      </c>
      <c r="K43" s="116">
        <f t="shared" si="18"/>
        <v>0</v>
      </c>
      <c r="L43" s="116">
        <f t="shared" si="18"/>
        <v>0</v>
      </c>
      <c r="M43" s="116">
        <f t="shared" si="18"/>
        <v>0</v>
      </c>
      <c r="N43" s="116">
        <f t="shared" si="18"/>
        <v>14</v>
      </c>
      <c r="O43" s="116"/>
      <c r="P43" s="128"/>
      <c r="Q43" s="128"/>
      <c r="R43" s="139">
        <f>IF(Y43&gt;0,E43+F43,0)</f>
        <v>0</v>
      </c>
      <c r="S43" s="137">
        <f t="shared" si="3"/>
        <v>0</v>
      </c>
      <c r="T43" s="138">
        <f>R43-Y43</f>
        <v>0</v>
      </c>
      <c r="U43" s="137">
        <f>IF(Y43=0,0,IF(T43&lt;0,"负增长",T43/Y43))</f>
        <v>0</v>
      </c>
      <c r="V43" s="137">
        <f>S43-Z43</f>
        <v>0</v>
      </c>
      <c r="Y43" s="87">
        <f>W43+X43</f>
        <v>0</v>
      </c>
      <c r="Z43" s="137">
        <f t="shared" si="4"/>
        <v>0</v>
      </c>
      <c r="AB43" s="139"/>
    </row>
    <row r="44" ht="24.95" customHeight="1" spans="1:28">
      <c r="A44" s="103"/>
      <c r="B44" s="118">
        <v>2010501</v>
      </c>
      <c r="C44" s="118" t="s">
        <v>176</v>
      </c>
      <c r="D44" s="116">
        <f t="shared" si="0"/>
        <v>272</v>
      </c>
      <c r="E44" s="116">
        <v>272</v>
      </c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28"/>
      <c r="Q44" s="128"/>
      <c r="R44" s="139">
        <f>IF(Y44&gt;0,E44+F44,0)</f>
        <v>0</v>
      </c>
      <c r="S44" s="137">
        <f t="shared" si="3"/>
        <v>0</v>
      </c>
      <c r="T44" s="138">
        <f>R44-Y44</f>
        <v>0</v>
      </c>
      <c r="U44" s="137">
        <f>IF(Y44=0,0,IF(T44&lt;0,"负增长",T44/Y44))</f>
        <v>0</v>
      </c>
      <c r="V44" s="137">
        <f>S44-Z44</f>
        <v>0</v>
      </c>
      <c r="Y44" s="87">
        <f>W44+X44</f>
        <v>0</v>
      </c>
      <c r="Z44" s="137">
        <f t="shared" si="4"/>
        <v>0</v>
      </c>
      <c r="AB44" s="139"/>
    </row>
    <row r="45" ht="24.95" customHeight="1" spans="1:28">
      <c r="A45" s="103"/>
      <c r="B45" s="118">
        <v>2010502</v>
      </c>
      <c r="C45" s="118" t="s">
        <v>178</v>
      </c>
      <c r="D45" s="116">
        <f t="shared" si="0"/>
        <v>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28"/>
      <c r="Q45" s="128"/>
      <c r="R45" s="139"/>
      <c r="S45" s="137">
        <f t="shared" si="3"/>
        <v>0</v>
      </c>
      <c r="T45" s="138"/>
      <c r="U45" s="137"/>
      <c r="V45" s="137"/>
      <c r="Y45" s="87"/>
      <c r="Z45" s="137">
        <f t="shared" si="4"/>
        <v>0</v>
      </c>
      <c r="AB45" s="139"/>
    </row>
    <row r="46" ht="24.95" customHeight="1" spans="1:28">
      <c r="A46" s="103"/>
      <c r="B46" s="118">
        <v>2010505</v>
      </c>
      <c r="C46" s="118" t="s">
        <v>205</v>
      </c>
      <c r="D46" s="116">
        <f t="shared" si="0"/>
        <v>107</v>
      </c>
      <c r="E46" s="116"/>
      <c r="F46" s="116">
        <v>107</v>
      </c>
      <c r="G46" s="116">
        <v>50</v>
      </c>
      <c r="H46" s="116"/>
      <c r="I46" s="116"/>
      <c r="J46" s="116"/>
      <c r="K46" s="116"/>
      <c r="L46" s="116"/>
      <c r="M46" s="116"/>
      <c r="N46" s="116"/>
      <c r="O46" s="116"/>
      <c r="P46" s="128"/>
      <c r="Q46" s="128"/>
      <c r="R46" s="139">
        <f t="shared" ref="R46:R52" si="19">IF(Y46&gt;0,E46+F46,0)</f>
        <v>0</v>
      </c>
      <c r="S46" s="137">
        <f t="shared" si="3"/>
        <v>0</v>
      </c>
      <c r="T46" s="138">
        <f t="shared" ref="T46:T62" si="20">R46-Y46</f>
        <v>0</v>
      </c>
      <c r="U46" s="137">
        <f t="shared" ref="U46:U62" si="21">IF(Y46=0,0,IF(T46&lt;0,"负增长",T46/Y46))</f>
        <v>0</v>
      </c>
      <c r="V46" s="137">
        <f t="shared" ref="V46:V62" si="22">S46-Z46</f>
        <v>0</v>
      </c>
      <c r="Y46" s="87">
        <f t="shared" ref="Y46:Y62" si="23">W46+X46</f>
        <v>0</v>
      </c>
      <c r="Z46" s="137">
        <f t="shared" si="4"/>
        <v>0</v>
      </c>
      <c r="AB46" s="139"/>
    </row>
    <row r="47" ht="24.95" customHeight="1" spans="1:28">
      <c r="A47" s="103"/>
      <c r="B47" s="118">
        <v>2010507</v>
      </c>
      <c r="C47" s="118" t="s">
        <v>206</v>
      </c>
      <c r="D47" s="116">
        <f t="shared" si="0"/>
        <v>0</v>
      </c>
      <c r="E47" s="116"/>
      <c r="F47" s="116"/>
      <c r="G47" s="116">
        <v>20</v>
      </c>
      <c r="H47" s="116"/>
      <c r="I47" s="116"/>
      <c r="J47" s="116"/>
      <c r="K47" s="116"/>
      <c r="L47" s="116"/>
      <c r="M47" s="116"/>
      <c r="N47" s="116"/>
      <c r="O47" s="116"/>
      <c r="P47" s="128"/>
      <c r="Q47" s="128"/>
      <c r="R47" s="139">
        <f t="shared" si="19"/>
        <v>0</v>
      </c>
      <c r="S47" s="137">
        <f t="shared" si="3"/>
        <v>0</v>
      </c>
      <c r="T47" s="138">
        <f t="shared" si="20"/>
        <v>0</v>
      </c>
      <c r="U47" s="137">
        <f t="shared" si="21"/>
        <v>0</v>
      </c>
      <c r="V47" s="137">
        <f t="shared" si="22"/>
        <v>0</v>
      </c>
      <c r="Y47" s="87">
        <f t="shared" si="23"/>
        <v>0</v>
      </c>
      <c r="Z47" s="137">
        <f t="shared" si="4"/>
        <v>0</v>
      </c>
      <c r="AB47" s="139"/>
    </row>
    <row r="48" ht="24.95" customHeight="1" spans="1:28">
      <c r="A48" s="103"/>
      <c r="B48" s="118">
        <v>2010599</v>
      </c>
      <c r="C48" s="118" t="s">
        <v>207</v>
      </c>
      <c r="D48" s="116">
        <f t="shared" si="0"/>
        <v>18</v>
      </c>
      <c r="E48" s="116"/>
      <c r="F48" s="116">
        <v>18</v>
      </c>
      <c r="G48" s="116"/>
      <c r="H48" s="116"/>
      <c r="I48" s="116"/>
      <c r="J48" s="116"/>
      <c r="K48" s="116"/>
      <c r="L48" s="116"/>
      <c r="M48" s="116"/>
      <c r="N48" s="116">
        <v>14</v>
      </c>
      <c r="O48" s="116"/>
      <c r="P48" s="128"/>
      <c r="Q48" s="128"/>
      <c r="R48" s="139">
        <f t="shared" si="19"/>
        <v>0</v>
      </c>
      <c r="S48" s="137">
        <f t="shared" si="3"/>
        <v>0</v>
      </c>
      <c r="T48" s="138">
        <f t="shared" si="20"/>
        <v>0</v>
      </c>
      <c r="U48" s="137">
        <f t="shared" si="21"/>
        <v>0</v>
      </c>
      <c r="V48" s="137">
        <f t="shared" si="22"/>
        <v>0</v>
      </c>
      <c r="Y48" s="87">
        <f t="shared" si="23"/>
        <v>0</v>
      </c>
      <c r="Z48" s="137">
        <f t="shared" si="4"/>
        <v>0</v>
      </c>
      <c r="AB48" s="139"/>
    </row>
    <row r="49" ht="24.95" customHeight="1" spans="1:28">
      <c r="A49" s="103">
        <v>1</v>
      </c>
      <c r="B49" s="115">
        <v>2010600</v>
      </c>
      <c r="C49" s="115" t="s">
        <v>208</v>
      </c>
      <c r="D49" s="116">
        <f t="shared" si="0"/>
        <v>3474</v>
      </c>
      <c r="E49" s="116">
        <f t="shared" ref="E49:N49" si="24">E50+SUM(E54:E57)</f>
        <v>2212</v>
      </c>
      <c r="F49" s="116">
        <f t="shared" si="24"/>
        <v>1262</v>
      </c>
      <c r="G49" s="116">
        <f t="shared" si="24"/>
        <v>375</v>
      </c>
      <c r="H49" s="116">
        <f t="shared" si="24"/>
        <v>0</v>
      </c>
      <c r="I49" s="116">
        <f t="shared" si="24"/>
        <v>0</v>
      </c>
      <c r="J49" s="116">
        <f t="shared" si="24"/>
        <v>0</v>
      </c>
      <c r="K49" s="116">
        <f t="shared" si="24"/>
        <v>0</v>
      </c>
      <c r="L49" s="116">
        <f t="shared" si="24"/>
        <v>0</v>
      </c>
      <c r="M49" s="116">
        <f t="shared" si="24"/>
        <v>0</v>
      </c>
      <c r="N49" s="116">
        <f t="shared" si="24"/>
        <v>0</v>
      </c>
      <c r="O49" s="116"/>
      <c r="P49" s="128"/>
      <c r="Q49" s="128"/>
      <c r="R49" s="139">
        <f t="shared" si="19"/>
        <v>0</v>
      </c>
      <c r="S49" s="137">
        <f t="shared" si="3"/>
        <v>0</v>
      </c>
      <c r="T49" s="138">
        <f t="shared" si="20"/>
        <v>0</v>
      </c>
      <c r="U49" s="137">
        <f t="shared" si="21"/>
        <v>0</v>
      </c>
      <c r="V49" s="137">
        <f t="shared" si="22"/>
        <v>0</v>
      </c>
      <c r="Y49" s="87">
        <f t="shared" si="23"/>
        <v>0</v>
      </c>
      <c r="Z49" s="137">
        <f t="shared" si="4"/>
        <v>0</v>
      </c>
      <c r="AB49" s="139"/>
    </row>
    <row r="50" ht="24.95" customHeight="1" spans="1:28">
      <c r="A50" s="103">
        <v>1</v>
      </c>
      <c r="B50" s="118">
        <v>2010601</v>
      </c>
      <c r="C50" s="118" t="s">
        <v>176</v>
      </c>
      <c r="D50" s="116">
        <f t="shared" si="0"/>
        <v>2212</v>
      </c>
      <c r="E50" s="116">
        <v>2212</v>
      </c>
      <c r="F50" s="116"/>
      <c r="G50" s="116">
        <f t="shared" ref="G50:O50" si="25">SUM(G51:G53)</f>
        <v>0</v>
      </c>
      <c r="H50" s="116">
        <f t="shared" si="25"/>
        <v>0</v>
      </c>
      <c r="I50" s="116">
        <f t="shared" si="25"/>
        <v>0</v>
      </c>
      <c r="J50" s="116">
        <f t="shared" si="25"/>
        <v>0</v>
      </c>
      <c r="K50" s="116">
        <f t="shared" si="25"/>
        <v>0</v>
      </c>
      <c r="L50" s="116">
        <f t="shared" si="25"/>
        <v>0</v>
      </c>
      <c r="M50" s="116">
        <f t="shared" si="25"/>
        <v>0</v>
      </c>
      <c r="N50" s="116">
        <f t="shared" si="25"/>
        <v>0</v>
      </c>
      <c r="O50" s="116">
        <f t="shared" si="25"/>
        <v>0</v>
      </c>
      <c r="P50" s="128"/>
      <c r="Q50" s="128"/>
      <c r="R50" s="139">
        <f t="shared" si="19"/>
        <v>0</v>
      </c>
      <c r="S50" s="137">
        <f t="shared" si="3"/>
        <v>0</v>
      </c>
      <c r="T50" s="138">
        <f t="shared" si="20"/>
        <v>0</v>
      </c>
      <c r="U50" s="137">
        <f t="shared" si="21"/>
        <v>0</v>
      </c>
      <c r="V50" s="137">
        <f t="shared" si="22"/>
        <v>0</v>
      </c>
      <c r="Y50" s="87">
        <f t="shared" si="23"/>
        <v>0</v>
      </c>
      <c r="Z50" s="137">
        <f t="shared" si="4"/>
        <v>0</v>
      </c>
      <c r="AB50" s="139"/>
    </row>
    <row r="51" ht="24.95" customHeight="1" spans="1:28">
      <c r="A51" s="103"/>
      <c r="B51" s="118"/>
      <c r="C51" s="118" t="s">
        <v>209</v>
      </c>
      <c r="D51" s="116">
        <f t="shared" si="0"/>
        <v>934</v>
      </c>
      <c r="E51" s="116">
        <v>934</v>
      </c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28"/>
      <c r="Q51" s="128"/>
      <c r="R51" s="139">
        <f t="shared" si="19"/>
        <v>0</v>
      </c>
      <c r="S51" s="137">
        <f t="shared" si="3"/>
        <v>0</v>
      </c>
      <c r="T51" s="138">
        <f t="shared" si="20"/>
        <v>0</v>
      </c>
      <c r="U51" s="137">
        <f t="shared" si="21"/>
        <v>0</v>
      </c>
      <c r="V51" s="137">
        <f t="shared" si="22"/>
        <v>0</v>
      </c>
      <c r="Y51" s="87">
        <f t="shared" si="23"/>
        <v>0</v>
      </c>
      <c r="Z51" s="137">
        <f t="shared" si="4"/>
        <v>0</v>
      </c>
      <c r="AB51" s="139"/>
    </row>
    <row r="52" ht="24.95" customHeight="1" spans="1:28">
      <c r="A52" s="103"/>
      <c r="B52" s="118"/>
      <c r="C52" s="118" t="s">
        <v>210</v>
      </c>
      <c r="D52" s="116">
        <f t="shared" si="0"/>
        <v>313</v>
      </c>
      <c r="E52" s="116">
        <v>313</v>
      </c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28"/>
      <c r="Q52" s="128"/>
      <c r="R52" s="139">
        <f t="shared" si="19"/>
        <v>0</v>
      </c>
      <c r="S52" s="137">
        <f t="shared" si="3"/>
        <v>0</v>
      </c>
      <c r="T52" s="138">
        <f t="shared" si="20"/>
        <v>0</v>
      </c>
      <c r="U52" s="137">
        <f t="shared" si="21"/>
        <v>0</v>
      </c>
      <c r="V52" s="137">
        <f t="shared" si="22"/>
        <v>0</v>
      </c>
      <c r="Y52" s="87">
        <f t="shared" si="23"/>
        <v>0</v>
      </c>
      <c r="Z52" s="137">
        <f t="shared" si="4"/>
        <v>0</v>
      </c>
      <c r="AB52" s="139"/>
    </row>
    <row r="53" ht="24.95" customHeight="1" spans="1:28">
      <c r="A53" s="103"/>
      <c r="B53" s="118"/>
      <c r="C53" s="118" t="s">
        <v>211</v>
      </c>
      <c r="D53" s="116">
        <f t="shared" si="0"/>
        <v>965</v>
      </c>
      <c r="E53" s="116">
        <v>965</v>
      </c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28"/>
      <c r="Q53" s="128"/>
      <c r="R53" s="139"/>
      <c r="S53" s="137"/>
      <c r="T53" s="138"/>
      <c r="U53" s="137"/>
      <c r="V53" s="137"/>
      <c r="Y53" s="87"/>
      <c r="Z53" s="137"/>
      <c r="AB53" s="139"/>
    </row>
    <row r="54" ht="24.95" customHeight="1" spans="1:28">
      <c r="A54" s="103"/>
      <c r="B54" s="118">
        <v>2010602</v>
      </c>
      <c r="C54" s="118" t="s">
        <v>178</v>
      </c>
      <c r="D54" s="116">
        <f t="shared" si="0"/>
        <v>0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28"/>
      <c r="Q54" s="128"/>
      <c r="R54" s="139">
        <f t="shared" ref="R54:R62" si="26">IF(Y54&gt;0,E54+F54,0)</f>
        <v>0</v>
      </c>
      <c r="S54" s="137">
        <f t="shared" si="3"/>
        <v>0</v>
      </c>
      <c r="T54" s="138">
        <f t="shared" si="20"/>
        <v>0</v>
      </c>
      <c r="U54" s="137">
        <f t="shared" si="21"/>
        <v>0</v>
      </c>
      <c r="V54" s="137">
        <f t="shared" si="22"/>
        <v>0</v>
      </c>
      <c r="Y54" s="87">
        <f t="shared" si="23"/>
        <v>0</v>
      </c>
      <c r="Z54" s="137">
        <f t="shared" si="4"/>
        <v>0</v>
      </c>
      <c r="AB54" s="139"/>
    </row>
    <row r="55" ht="24.95" customHeight="1" spans="1:28">
      <c r="A55" s="103"/>
      <c r="B55" s="118">
        <v>2010605</v>
      </c>
      <c r="C55" s="118" t="s">
        <v>213</v>
      </c>
      <c r="D55" s="116">
        <f t="shared" si="0"/>
        <v>36</v>
      </c>
      <c r="E55" s="116"/>
      <c r="F55" s="116">
        <v>36</v>
      </c>
      <c r="G55" s="116">
        <v>15</v>
      </c>
      <c r="H55" s="116"/>
      <c r="I55" s="116"/>
      <c r="J55" s="116"/>
      <c r="K55" s="116"/>
      <c r="L55" s="116"/>
      <c r="M55" s="116"/>
      <c r="N55" s="116"/>
      <c r="O55" s="116"/>
      <c r="P55" s="128"/>
      <c r="Q55" s="128"/>
      <c r="R55" s="139">
        <f t="shared" si="26"/>
        <v>0</v>
      </c>
      <c r="S55" s="137">
        <f t="shared" si="3"/>
        <v>0</v>
      </c>
      <c r="T55" s="138">
        <f t="shared" si="20"/>
        <v>0</v>
      </c>
      <c r="U55" s="137">
        <f t="shared" si="21"/>
        <v>0</v>
      </c>
      <c r="V55" s="137">
        <f t="shared" si="22"/>
        <v>0</v>
      </c>
      <c r="Y55" s="87">
        <f t="shared" si="23"/>
        <v>0</v>
      </c>
      <c r="Z55" s="137">
        <f t="shared" si="4"/>
        <v>0</v>
      </c>
      <c r="AB55" s="139"/>
    </row>
    <row r="56" ht="24.95" customHeight="1" spans="1:28">
      <c r="A56" s="103"/>
      <c r="B56" s="118">
        <v>2010607</v>
      </c>
      <c r="C56" s="118" t="s">
        <v>214</v>
      </c>
      <c r="D56" s="116">
        <f t="shared" si="0"/>
        <v>270</v>
      </c>
      <c r="E56" s="116"/>
      <c r="F56" s="116">
        <v>270</v>
      </c>
      <c r="G56" s="116">
        <v>60</v>
      </c>
      <c r="H56" s="116"/>
      <c r="I56" s="116"/>
      <c r="J56" s="116"/>
      <c r="K56" s="116"/>
      <c r="L56" s="116"/>
      <c r="M56" s="116"/>
      <c r="N56" s="116"/>
      <c r="O56" s="116"/>
      <c r="P56" s="128"/>
      <c r="Q56" s="128"/>
      <c r="R56" s="139">
        <f t="shared" si="26"/>
        <v>0</v>
      </c>
      <c r="S56" s="137">
        <f t="shared" si="3"/>
        <v>0</v>
      </c>
      <c r="T56" s="138">
        <f t="shared" si="20"/>
        <v>0</v>
      </c>
      <c r="U56" s="137">
        <f t="shared" si="21"/>
        <v>0</v>
      </c>
      <c r="V56" s="137">
        <f t="shared" si="22"/>
        <v>0</v>
      </c>
      <c r="Y56" s="87">
        <f t="shared" si="23"/>
        <v>0</v>
      </c>
      <c r="Z56" s="137">
        <f t="shared" si="4"/>
        <v>0</v>
      </c>
      <c r="AB56" s="139"/>
    </row>
    <row r="57" ht="24.95" customHeight="1" spans="1:28">
      <c r="A57" s="103"/>
      <c r="B57" s="118">
        <v>2010699</v>
      </c>
      <c r="C57" s="118" t="s">
        <v>215</v>
      </c>
      <c r="D57" s="116">
        <f t="shared" si="0"/>
        <v>956</v>
      </c>
      <c r="E57" s="116"/>
      <c r="F57" s="116">
        <v>956</v>
      </c>
      <c r="G57" s="116">
        <v>300</v>
      </c>
      <c r="H57" s="116"/>
      <c r="I57" s="116"/>
      <c r="J57" s="116"/>
      <c r="K57" s="116"/>
      <c r="L57" s="116"/>
      <c r="M57" s="116"/>
      <c r="N57" s="116"/>
      <c r="O57" s="116"/>
      <c r="P57" s="128"/>
      <c r="Q57" s="128"/>
      <c r="R57" s="139">
        <f t="shared" si="26"/>
        <v>0</v>
      </c>
      <c r="S57" s="137">
        <f t="shared" si="3"/>
        <v>0</v>
      </c>
      <c r="T57" s="138">
        <f t="shared" si="20"/>
        <v>0</v>
      </c>
      <c r="U57" s="137">
        <f t="shared" si="21"/>
        <v>0</v>
      </c>
      <c r="V57" s="137">
        <f t="shared" si="22"/>
        <v>0</v>
      </c>
      <c r="Y57" s="87">
        <f t="shared" si="23"/>
        <v>0</v>
      </c>
      <c r="Z57" s="137">
        <f t="shared" si="4"/>
        <v>0</v>
      </c>
      <c r="AB57" s="139"/>
    </row>
    <row r="58" ht="24.95" customHeight="1" spans="1:28">
      <c r="A58" s="103">
        <v>1</v>
      </c>
      <c r="B58" s="115">
        <v>2010700</v>
      </c>
      <c r="C58" s="115" t="s">
        <v>217</v>
      </c>
      <c r="D58" s="116">
        <f t="shared" si="0"/>
        <v>0</v>
      </c>
      <c r="E58" s="116">
        <f t="shared" ref="E58:N58" si="27">SUM(E59:E60)</f>
        <v>0</v>
      </c>
      <c r="F58" s="116">
        <f t="shared" si="27"/>
        <v>0</v>
      </c>
      <c r="G58" s="116">
        <f t="shared" si="27"/>
        <v>4110</v>
      </c>
      <c r="H58" s="116">
        <f t="shared" si="27"/>
        <v>0</v>
      </c>
      <c r="I58" s="116">
        <f t="shared" si="27"/>
        <v>0</v>
      </c>
      <c r="J58" s="116">
        <f t="shared" si="27"/>
        <v>0</v>
      </c>
      <c r="K58" s="116">
        <f t="shared" si="27"/>
        <v>0</v>
      </c>
      <c r="L58" s="116">
        <f t="shared" si="27"/>
        <v>0</v>
      </c>
      <c r="M58" s="116">
        <f t="shared" si="27"/>
        <v>0</v>
      </c>
      <c r="N58" s="116">
        <f t="shared" si="27"/>
        <v>0</v>
      </c>
      <c r="O58" s="116"/>
      <c r="P58" s="128"/>
      <c r="Q58" s="128"/>
      <c r="R58" s="139">
        <f t="shared" si="26"/>
        <v>0</v>
      </c>
      <c r="S58" s="137">
        <f t="shared" si="3"/>
        <v>0</v>
      </c>
      <c r="T58" s="138">
        <f t="shared" si="20"/>
        <v>0</v>
      </c>
      <c r="U58" s="137">
        <f t="shared" si="21"/>
        <v>0</v>
      </c>
      <c r="V58" s="137">
        <f t="shared" si="22"/>
        <v>0</v>
      </c>
      <c r="Y58" s="87">
        <f t="shared" si="23"/>
        <v>0</v>
      </c>
      <c r="Z58" s="137">
        <f t="shared" si="4"/>
        <v>0</v>
      </c>
      <c r="AB58" s="139"/>
    </row>
    <row r="59" ht="24.95" customHeight="1" spans="1:28">
      <c r="A59" s="103"/>
      <c r="B59" s="118">
        <v>2010708</v>
      </c>
      <c r="C59" s="118" t="s">
        <v>218</v>
      </c>
      <c r="D59" s="116">
        <f t="shared" si="0"/>
        <v>0</v>
      </c>
      <c r="E59" s="116"/>
      <c r="F59" s="116"/>
      <c r="G59" s="116">
        <v>1310</v>
      </c>
      <c r="H59" s="116"/>
      <c r="I59" s="116"/>
      <c r="J59" s="116"/>
      <c r="K59" s="116"/>
      <c r="L59" s="116"/>
      <c r="M59" s="116"/>
      <c r="N59" s="116"/>
      <c r="O59" s="116"/>
      <c r="P59" s="128"/>
      <c r="Q59" s="128"/>
      <c r="R59" s="139">
        <f t="shared" si="26"/>
        <v>0</v>
      </c>
      <c r="S59" s="137">
        <f t="shared" si="3"/>
        <v>0</v>
      </c>
      <c r="T59" s="138">
        <f t="shared" si="20"/>
        <v>0</v>
      </c>
      <c r="U59" s="137">
        <f t="shared" si="21"/>
        <v>0</v>
      </c>
      <c r="V59" s="137">
        <f t="shared" si="22"/>
        <v>0</v>
      </c>
      <c r="Y59" s="87">
        <f t="shared" si="23"/>
        <v>0</v>
      </c>
      <c r="Z59" s="137">
        <f t="shared" si="4"/>
        <v>0</v>
      </c>
      <c r="AB59" s="139"/>
    </row>
    <row r="60" ht="24.95" customHeight="1" spans="1:28">
      <c r="A60" s="103"/>
      <c r="B60" s="118">
        <v>2010799</v>
      </c>
      <c r="C60" s="118" t="s">
        <v>219</v>
      </c>
      <c r="D60" s="116">
        <f t="shared" si="0"/>
        <v>0</v>
      </c>
      <c r="E60" s="116"/>
      <c r="F60" s="116"/>
      <c r="G60" s="116">
        <v>2800</v>
      </c>
      <c r="H60" s="116"/>
      <c r="I60" s="116"/>
      <c r="J60" s="116"/>
      <c r="K60" s="116"/>
      <c r="L60" s="116"/>
      <c r="M60" s="116"/>
      <c r="N60" s="116"/>
      <c r="O60" s="116"/>
      <c r="P60" s="128"/>
      <c r="Q60" s="128"/>
      <c r="R60" s="139">
        <f t="shared" si="26"/>
        <v>0</v>
      </c>
      <c r="S60" s="137">
        <f t="shared" si="3"/>
        <v>0</v>
      </c>
      <c r="T60" s="138">
        <f t="shared" si="20"/>
        <v>0</v>
      </c>
      <c r="U60" s="137">
        <f t="shared" si="21"/>
        <v>0</v>
      </c>
      <c r="V60" s="137">
        <f t="shared" si="22"/>
        <v>0</v>
      </c>
      <c r="Y60" s="87">
        <f t="shared" si="23"/>
        <v>0</v>
      </c>
      <c r="Z60" s="137">
        <f t="shared" si="4"/>
        <v>0</v>
      </c>
      <c r="AB60" s="139"/>
    </row>
    <row r="61" ht="24.95" customHeight="1" spans="1:28">
      <c r="A61" s="103">
        <v>1</v>
      </c>
      <c r="B61" s="115">
        <v>2010800</v>
      </c>
      <c r="C61" s="115" t="s">
        <v>220</v>
      </c>
      <c r="D61" s="116">
        <f t="shared" si="0"/>
        <v>429</v>
      </c>
      <c r="E61" s="116">
        <f t="shared" ref="E61:N61" si="28">SUM(E62:E66)</f>
        <v>411</v>
      </c>
      <c r="F61" s="116">
        <f t="shared" si="28"/>
        <v>18</v>
      </c>
      <c r="G61" s="116">
        <f t="shared" si="28"/>
        <v>20</v>
      </c>
      <c r="H61" s="116">
        <f t="shared" si="28"/>
        <v>0</v>
      </c>
      <c r="I61" s="116">
        <f t="shared" si="28"/>
        <v>0</v>
      </c>
      <c r="J61" s="116">
        <f t="shared" si="28"/>
        <v>0</v>
      </c>
      <c r="K61" s="116">
        <f t="shared" si="28"/>
        <v>0</v>
      </c>
      <c r="L61" s="116">
        <f t="shared" si="28"/>
        <v>0</v>
      </c>
      <c r="M61" s="116">
        <f t="shared" si="28"/>
        <v>0</v>
      </c>
      <c r="N61" s="116">
        <f t="shared" si="28"/>
        <v>0</v>
      </c>
      <c r="O61" s="116"/>
      <c r="P61" s="128"/>
      <c r="Q61" s="128"/>
      <c r="R61" s="139">
        <f t="shared" si="26"/>
        <v>0</v>
      </c>
      <c r="S61" s="137">
        <f t="shared" si="3"/>
        <v>0</v>
      </c>
      <c r="T61" s="138">
        <f t="shared" si="20"/>
        <v>0</v>
      </c>
      <c r="U61" s="137">
        <f t="shared" si="21"/>
        <v>0</v>
      </c>
      <c r="V61" s="137">
        <f t="shared" si="22"/>
        <v>0</v>
      </c>
      <c r="Y61" s="87">
        <f t="shared" si="23"/>
        <v>0</v>
      </c>
      <c r="Z61" s="137">
        <f t="shared" si="4"/>
        <v>0</v>
      </c>
      <c r="AB61" s="139"/>
    </row>
    <row r="62" ht="24.95" customHeight="1" spans="1:28">
      <c r="A62" s="103"/>
      <c r="B62" s="118">
        <v>2010801</v>
      </c>
      <c r="C62" s="118" t="s">
        <v>176</v>
      </c>
      <c r="D62" s="116">
        <f t="shared" si="0"/>
        <v>411</v>
      </c>
      <c r="E62" s="116">
        <v>411</v>
      </c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28"/>
      <c r="Q62" s="128"/>
      <c r="R62" s="139">
        <f t="shared" si="26"/>
        <v>0</v>
      </c>
      <c r="S62" s="137">
        <f t="shared" si="3"/>
        <v>0</v>
      </c>
      <c r="T62" s="138">
        <f t="shared" si="20"/>
        <v>0</v>
      </c>
      <c r="U62" s="137">
        <f t="shared" si="21"/>
        <v>0</v>
      </c>
      <c r="V62" s="137">
        <f t="shared" si="22"/>
        <v>0</v>
      </c>
      <c r="Y62" s="87">
        <f t="shared" si="23"/>
        <v>0</v>
      </c>
      <c r="Z62" s="137">
        <f t="shared" si="4"/>
        <v>0</v>
      </c>
      <c r="AB62" s="139"/>
    </row>
    <row r="63" ht="24.95" customHeight="1" spans="1:28">
      <c r="A63" s="103"/>
      <c r="B63" s="118">
        <v>2010802</v>
      </c>
      <c r="C63" s="118" t="s">
        <v>178</v>
      </c>
      <c r="D63" s="116">
        <f t="shared" si="0"/>
        <v>0</v>
      </c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28"/>
      <c r="Q63" s="128"/>
      <c r="R63" s="139"/>
      <c r="S63" s="137">
        <f t="shared" si="3"/>
        <v>0</v>
      </c>
      <c r="T63" s="138"/>
      <c r="U63" s="137"/>
      <c r="V63" s="137"/>
      <c r="Y63" s="87"/>
      <c r="Z63" s="137">
        <f t="shared" si="4"/>
        <v>0</v>
      </c>
      <c r="AB63" s="139"/>
    </row>
    <row r="64" ht="24.95" customHeight="1" spans="1:28">
      <c r="A64" s="103"/>
      <c r="B64" s="118">
        <v>2010804</v>
      </c>
      <c r="C64" s="118" t="s">
        <v>221</v>
      </c>
      <c r="D64" s="116">
        <f t="shared" si="0"/>
        <v>18</v>
      </c>
      <c r="E64" s="116"/>
      <c r="F64" s="116">
        <v>18</v>
      </c>
      <c r="G64" s="116">
        <v>20</v>
      </c>
      <c r="H64" s="116"/>
      <c r="I64" s="116"/>
      <c r="J64" s="116"/>
      <c r="K64" s="116"/>
      <c r="L64" s="116"/>
      <c r="M64" s="116"/>
      <c r="N64" s="116"/>
      <c r="O64" s="116"/>
      <c r="P64" s="128"/>
      <c r="Q64" s="128"/>
      <c r="R64" s="139">
        <f t="shared" ref="R64:R78" si="29">IF(Y64&gt;0,E64+F64,0)</f>
        <v>0</v>
      </c>
      <c r="S64" s="137">
        <f t="shared" si="3"/>
        <v>0</v>
      </c>
      <c r="T64" s="138">
        <f t="shared" ref="T64:T78" si="30">R64-Y64</f>
        <v>0</v>
      </c>
      <c r="U64" s="137">
        <f t="shared" ref="U64:U78" si="31">IF(Y64=0,0,IF(T64&lt;0,"负增长",T64/Y64))</f>
        <v>0</v>
      </c>
      <c r="V64" s="137">
        <f t="shared" ref="V64:V78" si="32">S64-Z64</f>
        <v>0</v>
      </c>
      <c r="Y64" s="87">
        <f t="shared" ref="Y64:Y78" si="33">W64+X64</f>
        <v>0</v>
      </c>
      <c r="Z64" s="137">
        <f t="shared" si="4"/>
        <v>0</v>
      </c>
      <c r="AB64" s="139"/>
    </row>
    <row r="65" ht="24.95" customHeight="1" spans="1:28">
      <c r="A65" s="103"/>
      <c r="B65" s="118">
        <v>2010806</v>
      </c>
      <c r="C65" s="118" t="s">
        <v>214</v>
      </c>
      <c r="D65" s="116">
        <f t="shared" si="0"/>
        <v>0</v>
      </c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28"/>
      <c r="Q65" s="128"/>
      <c r="R65" s="139">
        <f t="shared" si="29"/>
        <v>0</v>
      </c>
      <c r="S65" s="137">
        <f t="shared" si="3"/>
        <v>0</v>
      </c>
      <c r="T65" s="138">
        <f t="shared" si="30"/>
        <v>0</v>
      </c>
      <c r="U65" s="137">
        <f t="shared" si="31"/>
        <v>0</v>
      </c>
      <c r="V65" s="137">
        <f t="shared" si="32"/>
        <v>0</v>
      </c>
      <c r="Y65" s="87">
        <f t="shared" si="33"/>
        <v>0</v>
      </c>
      <c r="Z65" s="137">
        <f t="shared" si="4"/>
        <v>0</v>
      </c>
      <c r="AB65" s="139"/>
    </row>
    <row r="66" ht="24.95" customHeight="1" spans="1:28">
      <c r="A66" s="103"/>
      <c r="B66" s="118">
        <v>2010899</v>
      </c>
      <c r="C66" s="118" t="s">
        <v>222</v>
      </c>
      <c r="D66" s="116">
        <f t="shared" si="0"/>
        <v>0</v>
      </c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28"/>
      <c r="Q66" s="128"/>
      <c r="R66" s="139">
        <f t="shared" si="29"/>
        <v>0</v>
      </c>
      <c r="S66" s="137">
        <f t="shared" si="3"/>
        <v>0</v>
      </c>
      <c r="T66" s="138">
        <f t="shared" si="30"/>
        <v>0</v>
      </c>
      <c r="U66" s="137">
        <f t="shared" si="31"/>
        <v>0</v>
      </c>
      <c r="V66" s="137">
        <f t="shared" si="32"/>
        <v>0</v>
      </c>
      <c r="Y66" s="87">
        <f t="shared" si="33"/>
        <v>0</v>
      </c>
      <c r="Z66" s="137">
        <f t="shared" si="4"/>
        <v>0</v>
      </c>
      <c r="AB66" s="139"/>
    </row>
    <row r="67" ht="24.95" customHeight="1" spans="1:28">
      <c r="A67" s="103">
        <v>1</v>
      </c>
      <c r="B67" s="115">
        <v>2011000</v>
      </c>
      <c r="C67" s="115" t="s">
        <v>223</v>
      </c>
      <c r="D67" s="116">
        <f t="shared" si="0"/>
        <v>53</v>
      </c>
      <c r="E67" s="116">
        <f t="shared" ref="E67:N67" si="34">SUM(E68:E72)</f>
        <v>0</v>
      </c>
      <c r="F67" s="116">
        <f t="shared" si="34"/>
        <v>53</v>
      </c>
      <c r="G67" s="116">
        <f t="shared" si="34"/>
        <v>53</v>
      </c>
      <c r="H67" s="116">
        <f t="shared" si="34"/>
        <v>0</v>
      </c>
      <c r="I67" s="116">
        <f t="shared" si="34"/>
        <v>0</v>
      </c>
      <c r="J67" s="116">
        <f t="shared" si="34"/>
        <v>0</v>
      </c>
      <c r="K67" s="116">
        <f t="shared" si="34"/>
        <v>0</v>
      </c>
      <c r="L67" s="116">
        <f t="shared" si="34"/>
        <v>0</v>
      </c>
      <c r="M67" s="116">
        <f t="shared" si="34"/>
        <v>0</v>
      </c>
      <c r="N67" s="116">
        <f t="shared" si="34"/>
        <v>0</v>
      </c>
      <c r="O67" s="116"/>
      <c r="P67" s="128"/>
      <c r="Q67" s="128"/>
      <c r="R67" s="139">
        <f t="shared" si="29"/>
        <v>0</v>
      </c>
      <c r="S67" s="137">
        <f t="shared" si="3"/>
        <v>0</v>
      </c>
      <c r="T67" s="138">
        <f t="shared" si="30"/>
        <v>0</v>
      </c>
      <c r="U67" s="137">
        <f t="shared" si="31"/>
        <v>0</v>
      </c>
      <c r="V67" s="137">
        <f t="shared" si="32"/>
        <v>0</v>
      </c>
      <c r="Y67" s="87">
        <f t="shared" si="33"/>
        <v>0</v>
      </c>
      <c r="Z67" s="137">
        <f t="shared" si="4"/>
        <v>0</v>
      </c>
      <c r="AB67" s="139"/>
    </row>
    <row r="68" ht="24.95" customHeight="1" spans="1:28">
      <c r="A68" s="103"/>
      <c r="B68" s="118">
        <v>2011001</v>
      </c>
      <c r="C68" s="118" t="s">
        <v>176</v>
      </c>
      <c r="D68" s="116">
        <f t="shared" si="0"/>
        <v>0</v>
      </c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28"/>
      <c r="Q68" s="128"/>
      <c r="R68" s="139">
        <f t="shared" si="29"/>
        <v>0</v>
      </c>
      <c r="S68" s="137">
        <f t="shared" si="3"/>
        <v>0</v>
      </c>
      <c r="T68" s="138">
        <f t="shared" si="30"/>
        <v>0</v>
      </c>
      <c r="U68" s="137">
        <f t="shared" si="31"/>
        <v>0</v>
      </c>
      <c r="V68" s="137">
        <f t="shared" si="32"/>
        <v>0</v>
      </c>
      <c r="Y68" s="87">
        <f t="shared" si="33"/>
        <v>0</v>
      </c>
      <c r="Z68" s="137">
        <f t="shared" si="4"/>
        <v>0</v>
      </c>
      <c r="AB68" s="139"/>
    </row>
    <row r="69" ht="24.95" customHeight="1" spans="1:28">
      <c r="A69" s="103"/>
      <c r="B69" s="118">
        <v>2011006</v>
      </c>
      <c r="C69" s="118" t="s">
        <v>224</v>
      </c>
      <c r="D69" s="116">
        <f t="shared" si="0"/>
        <v>50</v>
      </c>
      <c r="E69" s="116"/>
      <c r="F69" s="116">
        <v>50</v>
      </c>
      <c r="G69" s="116">
        <v>50</v>
      </c>
      <c r="H69" s="116"/>
      <c r="I69" s="116"/>
      <c r="J69" s="116"/>
      <c r="K69" s="116"/>
      <c r="L69" s="116"/>
      <c r="M69" s="116"/>
      <c r="N69" s="116"/>
      <c r="O69" s="116"/>
      <c r="P69" s="128"/>
      <c r="Q69" s="128"/>
      <c r="R69" s="139">
        <f t="shared" si="29"/>
        <v>0</v>
      </c>
      <c r="S69" s="137">
        <f t="shared" si="3"/>
        <v>0</v>
      </c>
      <c r="T69" s="138">
        <f t="shared" si="30"/>
        <v>0</v>
      </c>
      <c r="U69" s="137">
        <f t="shared" si="31"/>
        <v>0</v>
      </c>
      <c r="V69" s="137">
        <f t="shared" si="32"/>
        <v>0</v>
      </c>
      <c r="Y69" s="87">
        <f t="shared" si="33"/>
        <v>0</v>
      </c>
      <c r="Z69" s="137">
        <f t="shared" si="4"/>
        <v>0</v>
      </c>
      <c r="AB69" s="139"/>
    </row>
    <row r="70" ht="24.95" customHeight="1" spans="1:28">
      <c r="A70" s="103"/>
      <c r="B70" s="118">
        <v>2011008</v>
      </c>
      <c r="C70" s="118" t="s">
        <v>226</v>
      </c>
      <c r="D70" s="116">
        <f t="shared" si="0"/>
        <v>0</v>
      </c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28"/>
      <c r="Q70" s="128"/>
      <c r="R70" s="139">
        <f t="shared" si="29"/>
        <v>0</v>
      </c>
      <c r="S70" s="137">
        <f t="shared" si="3"/>
        <v>0</v>
      </c>
      <c r="T70" s="138">
        <f t="shared" si="30"/>
        <v>0</v>
      </c>
      <c r="U70" s="137">
        <f t="shared" si="31"/>
        <v>0</v>
      </c>
      <c r="V70" s="137">
        <f t="shared" si="32"/>
        <v>0</v>
      </c>
      <c r="Y70" s="87">
        <f t="shared" si="33"/>
        <v>0</v>
      </c>
      <c r="Z70" s="137">
        <f t="shared" si="4"/>
        <v>0</v>
      </c>
      <c r="AB70" s="139"/>
    </row>
    <row r="71" ht="24.95" customHeight="1" spans="1:28">
      <c r="A71" s="103"/>
      <c r="B71" s="118">
        <v>2011011</v>
      </c>
      <c r="C71" s="118" t="s">
        <v>227</v>
      </c>
      <c r="D71" s="116">
        <f t="shared" si="0"/>
        <v>0</v>
      </c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28"/>
      <c r="Q71" s="128"/>
      <c r="R71" s="139">
        <f t="shared" si="29"/>
        <v>0</v>
      </c>
      <c r="S71" s="137">
        <f t="shared" si="3"/>
        <v>0</v>
      </c>
      <c r="T71" s="138">
        <f t="shared" si="30"/>
        <v>0</v>
      </c>
      <c r="U71" s="137">
        <f t="shared" si="31"/>
        <v>0</v>
      </c>
      <c r="V71" s="137">
        <f t="shared" si="32"/>
        <v>0</v>
      </c>
      <c r="Y71" s="87">
        <f t="shared" si="33"/>
        <v>0</v>
      </c>
      <c r="Z71" s="137">
        <f t="shared" si="4"/>
        <v>0</v>
      </c>
      <c r="AB71" s="139"/>
    </row>
    <row r="72" ht="24.95" customHeight="1" spans="1:28">
      <c r="A72" s="103"/>
      <c r="B72" s="118">
        <v>2011099</v>
      </c>
      <c r="C72" s="118" t="s">
        <v>228</v>
      </c>
      <c r="D72" s="116">
        <f t="shared" si="0"/>
        <v>3</v>
      </c>
      <c r="E72" s="116"/>
      <c r="F72" s="116">
        <v>3</v>
      </c>
      <c r="G72" s="116">
        <v>3</v>
      </c>
      <c r="H72" s="116"/>
      <c r="I72" s="116"/>
      <c r="J72" s="116"/>
      <c r="K72" s="116"/>
      <c r="L72" s="116"/>
      <c r="M72" s="116"/>
      <c r="N72" s="116"/>
      <c r="O72" s="116"/>
      <c r="P72" s="128"/>
      <c r="Q72" s="128"/>
      <c r="R72" s="139">
        <f t="shared" si="29"/>
        <v>0</v>
      </c>
      <c r="S72" s="137">
        <f t="shared" si="3"/>
        <v>0</v>
      </c>
      <c r="T72" s="138">
        <f t="shared" si="30"/>
        <v>0</v>
      </c>
      <c r="U72" s="137">
        <f t="shared" si="31"/>
        <v>0</v>
      </c>
      <c r="V72" s="137">
        <f t="shared" si="32"/>
        <v>0</v>
      </c>
      <c r="Y72" s="87">
        <f t="shared" si="33"/>
        <v>0</v>
      </c>
      <c r="Z72" s="137">
        <f t="shared" si="4"/>
        <v>0</v>
      </c>
      <c r="AB72" s="139"/>
    </row>
    <row r="73" ht="24.95" customHeight="1" spans="1:28">
      <c r="A73" s="103">
        <v>1</v>
      </c>
      <c r="B73" s="115">
        <v>2011100</v>
      </c>
      <c r="C73" s="115" t="s">
        <v>229</v>
      </c>
      <c r="D73" s="116">
        <f t="shared" ref="D73:D136" si="35">E73+F73</f>
        <v>978</v>
      </c>
      <c r="E73" s="116">
        <f t="shared" ref="E73:N73" si="36">SUM(E74:E75)</f>
        <v>676</v>
      </c>
      <c r="F73" s="116">
        <f t="shared" si="36"/>
        <v>302</v>
      </c>
      <c r="G73" s="116">
        <f t="shared" si="36"/>
        <v>73</v>
      </c>
      <c r="H73" s="116">
        <f t="shared" si="36"/>
        <v>0</v>
      </c>
      <c r="I73" s="116">
        <f t="shared" si="36"/>
        <v>0</v>
      </c>
      <c r="J73" s="116">
        <f t="shared" si="36"/>
        <v>0</v>
      </c>
      <c r="K73" s="116">
        <f t="shared" si="36"/>
        <v>0</v>
      </c>
      <c r="L73" s="116">
        <f t="shared" si="36"/>
        <v>0</v>
      </c>
      <c r="M73" s="116">
        <f t="shared" si="36"/>
        <v>0</v>
      </c>
      <c r="N73" s="116">
        <f t="shared" si="36"/>
        <v>0</v>
      </c>
      <c r="O73" s="116"/>
      <c r="P73" s="128"/>
      <c r="Q73" s="128"/>
      <c r="R73" s="139">
        <f t="shared" si="29"/>
        <v>0</v>
      </c>
      <c r="S73" s="137">
        <f t="shared" si="3"/>
        <v>0</v>
      </c>
      <c r="T73" s="138">
        <f t="shared" si="30"/>
        <v>0</v>
      </c>
      <c r="U73" s="137">
        <f t="shared" si="31"/>
        <v>0</v>
      </c>
      <c r="V73" s="137">
        <f t="shared" si="32"/>
        <v>0</v>
      </c>
      <c r="Y73" s="87">
        <f t="shared" si="33"/>
        <v>0</v>
      </c>
      <c r="Z73" s="137">
        <f t="shared" si="4"/>
        <v>0</v>
      </c>
      <c r="AB73" s="139"/>
    </row>
    <row r="74" ht="24.95" customHeight="1" spans="1:28">
      <c r="A74" s="103"/>
      <c r="B74" s="118">
        <v>2011101</v>
      </c>
      <c r="C74" s="118" t="s">
        <v>176</v>
      </c>
      <c r="D74" s="116">
        <f t="shared" si="35"/>
        <v>676</v>
      </c>
      <c r="E74" s="116">
        <v>676</v>
      </c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28"/>
      <c r="Q74" s="128"/>
      <c r="R74" s="139">
        <f t="shared" si="29"/>
        <v>0</v>
      </c>
      <c r="S74" s="137">
        <f t="shared" si="3"/>
        <v>0</v>
      </c>
      <c r="T74" s="138">
        <f t="shared" si="30"/>
        <v>0</v>
      </c>
      <c r="U74" s="137">
        <f t="shared" si="31"/>
        <v>0</v>
      </c>
      <c r="V74" s="137">
        <f t="shared" si="32"/>
        <v>0</v>
      </c>
      <c r="Y74" s="87">
        <f t="shared" si="33"/>
        <v>0</v>
      </c>
      <c r="Z74" s="137">
        <f t="shared" si="4"/>
        <v>0</v>
      </c>
      <c r="AB74" s="139"/>
    </row>
    <row r="75" ht="24.95" customHeight="1" spans="1:28">
      <c r="A75" s="103"/>
      <c r="B75" s="118">
        <v>2011199</v>
      </c>
      <c r="C75" s="118" t="s">
        <v>230</v>
      </c>
      <c r="D75" s="116">
        <f t="shared" si="35"/>
        <v>302</v>
      </c>
      <c r="E75" s="116"/>
      <c r="F75" s="116">
        <v>302</v>
      </c>
      <c r="G75" s="116">
        <v>73</v>
      </c>
      <c r="H75" s="116"/>
      <c r="I75" s="116"/>
      <c r="J75" s="116"/>
      <c r="K75" s="116"/>
      <c r="L75" s="116"/>
      <c r="M75" s="116"/>
      <c r="N75" s="116"/>
      <c r="O75" s="116"/>
      <c r="P75" s="128"/>
      <c r="Q75" s="128"/>
      <c r="R75" s="139">
        <f t="shared" si="29"/>
        <v>0</v>
      </c>
      <c r="S75" s="137">
        <f t="shared" si="3"/>
        <v>0</v>
      </c>
      <c r="T75" s="138">
        <f t="shared" si="30"/>
        <v>0</v>
      </c>
      <c r="U75" s="137">
        <f t="shared" si="31"/>
        <v>0</v>
      </c>
      <c r="V75" s="137">
        <f t="shared" si="32"/>
        <v>0</v>
      </c>
      <c r="Y75" s="87">
        <f t="shared" si="33"/>
        <v>0</v>
      </c>
      <c r="Z75" s="137">
        <f t="shared" si="4"/>
        <v>0</v>
      </c>
      <c r="AB75" s="139"/>
    </row>
    <row r="76" ht="24.95" customHeight="1" spans="1:28">
      <c r="A76" s="103">
        <v>1</v>
      </c>
      <c r="B76" s="115">
        <v>2011300</v>
      </c>
      <c r="C76" s="115" t="s">
        <v>231</v>
      </c>
      <c r="D76" s="116">
        <f t="shared" si="35"/>
        <v>1467</v>
      </c>
      <c r="E76" s="116">
        <f t="shared" ref="E76:F76" si="37">E77+SUM(E81:E84)</f>
        <v>1324</v>
      </c>
      <c r="F76" s="116">
        <f t="shared" si="37"/>
        <v>143</v>
      </c>
      <c r="G76" s="116">
        <f t="shared" ref="G76:N76" si="38">G77+SUM(G82:G84)</f>
        <v>91</v>
      </c>
      <c r="H76" s="116">
        <f t="shared" si="38"/>
        <v>0</v>
      </c>
      <c r="I76" s="116">
        <f t="shared" si="38"/>
        <v>0</v>
      </c>
      <c r="J76" s="116">
        <f t="shared" si="38"/>
        <v>0</v>
      </c>
      <c r="K76" s="116">
        <f t="shared" si="38"/>
        <v>0</v>
      </c>
      <c r="L76" s="116">
        <f t="shared" si="38"/>
        <v>0</v>
      </c>
      <c r="M76" s="116">
        <f t="shared" si="38"/>
        <v>0</v>
      </c>
      <c r="N76" s="116">
        <f t="shared" si="38"/>
        <v>15</v>
      </c>
      <c r="O76" s="116"/>
      <c r="P76" s="128"/>
      <c r="Q76" s="128"/>
      <c r="R76" s="139">
        <f t="shared" si="29"/>
        <v>0</v>
      </c>
      <c r="S76" s="137">
        <f t="shared" ref="S76:S144" si="39">R76/192555</f>
        <v>0</v>
      </c>
      <c r="T76" s="138">
        <f t="shared" si="30"/>
        <v>0</v>
      </c>
      <c r="U76" s="137">
        <f t="shared" si="31"/>
        <v>0</v>
      </c>
      <c r="V76" s="137">
        <f t="shared" si="32"/>
        <v>0</v>
      </c>
      <c r="Y76" s="87">
        <f t="shared" si="33"/>
        <v>0</v>
      </c>
      <c r="Z76" s="137">
        <f t="shared" ref="Z76:Z144" si="40">Y76/129186</f>
        <v>0</v>
      </c>
      <c r="AB76" s="139"/>
    </row>
    <row r="77" ht="24.95" customHeight="1" spans="1:28">
      <c r="A77" s="103">
        <v>1</v>
      </c>
      <c r="B77" s="118">
        <v>2011301</v>
      </c>
      <c r="C77" s="118" t="s">
        <v>176</v>
      </c>
      <c r="D77" s="116">
        <f t="shared" si="35"/>
        <v>1123</v>
      </c>
      <c r="E77" s="116">
        <v>1123</v>
      </c>
      <c r="F77" s="116"/>
      <c r="G77" s="116">
        <f t="shared" ref="G77:N77" si="41">SUM(G78:G80)</f>
        <v>5</v>
      </c>
      <c r="H77" s="116">
        <f t="shared" si="41"/>
        <v>0</v>
      </c>
      <c r="I77" s="116">
        <f t="shared" si="41"/>
        <v>0</v>
      </c>
      <c r="J77" s="116">
        <f t="shared" si="41"/>
        <v>0</v>
      </c>
      <c r="K77" s="116">
        <f t="shared" si="41"/>
        <v>0</v>
      </c>
      <c r="L77" s="116">
        <f t="shared" si="41"/>
        <v>0</v>
      </c>
      <c r="M77" s="116">
        <f t="shared" si="41"/>
        <v>0</v>
      </c>
      <c r="N77" s="116">
        <f t="shared" si="41"/>
        <v>0</v>
      </c>
      <c r="O77" s="116"/>
      <c r="P77" s="128"/>
      <c r="Q77" s="128"/>
      <c r="R77" s="139">
        <f t="shared" si="29"/>
        <v>0</v>
      </c>
      <c r="S77" s="137">
        <f t="shared" si="39"/>
        <v>0</v>
      </c>
      <c r="T77" s="138">
        <f t="shared" si="30"/>
        <v>0</v>
      </c>
      <c r="U77" s="137">
        <f t="shared" si="31"/>
        <v>0</v>
      </c>
      <c r="V77" s="137">
        <f t="shared" si="32"/>
        <v>0</v>
      </c>
      <c r="Y77" s="87">
        <f t="shared" si="33"/>
        <v>0</v>
      </c>
      <c r="Z77" s="137">
        <f t="shared" si="40"/>
        <v>0</v>
      </c>
      <c r="AB77" s="139"/>
    </row>
    <row r="78" ht="24.95" customHeight="1" spans="1:28">
      <c r="A78" s="103"/>
      <c r="B78" s="115"/>
      <c r="C78" s="118" t="s">
        <v>232</v>
      </c>
      <c r="D78" s="116">
        <f t="shared" si="35"/>
        <v>691</v>
      </c>
      <c r="E78" s="116">
        <v>691</v>
      </c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28"/>
      <c r="Q78" s="128"/>
      <c r="R78" s="139">
        <f t="shared" si="29"/>
        <v>0</v>
      </c>
      <c r="S78" s="137">
        <f t="shared" si="39"/>
        <v>0</v>
      </c>
      <c r="T78" s="138">
        <f t="shared" si="30"/>
        <v>0</v>
      </c>
      <c r="U78" s="137">
        <f t="shared" si="31"/>
        <v>0</v>
      </c>
      <c r="V78" s="137">
        <f t="shared" si="32"/>
        <v>0</v>
      </c>
      <c r="Y78" s="87">
        <f t="shared" si="33"/>
        <v>0</v>
      </c>
      <c r="Z78" s="137">
        <f t="shared" si="40"/>
        <v>0</v>
      </c>
      <c r="AB78" s="139"/>
    </row>
    <row r="79" ht="24.95" customHeight="1" spans="1:28">
      <c r="A79" s="103"/>
      <c r="B79" s="115"/>
      <c r="C79" s="118" t="s">
        <v>233</v>
      </c>
      <c r="D79" s="116">
        <f t="shared" si="35"/>
        <v>426</v>
      </c>
      <c r="E79" s="116">
        <v>426</v>
      </c>
      <c r="F79" s="116"/>
      <c r="G79" s="116">
        <v>5</v>
      </c>
      <c r="H79" s="116"/>
      <c r="I79" s="116"/>
      <c r="J79" s="116"/>
      <c r="K79" s="116"/>
      <c r="L79" s="116"/>
      <c r="M79" s="116"/>
      <c r="N79" s="116"/>
      <c r="O79" s="116"/>
      <c r="P79" s="128"/>
      <c r="Q79" s="128"/>
      <c r="R79" s="139"/>
      <c r="S79" s="137">
        <f t="shared" si="39"/>
        <v>0</v>
      </c>
      <c r="T79" s="138"/>
      <c r="U79" s="137"/>
      <c r="V79" s="137"/>
      <c r="Y79" s="87"/>
      <c r="Z79" s="137">
        <f t="shared" si="40"/>
        <v>0</v>
      </c>
      <c r="AB79" s="139"/>
    </row>
    <row r="80" ht="24.95" customHeight="1" spans="1:28">
      <c r="A80" s="103"/>
      <c r="B80" s="115"/>
      <c r="C80" s="118" t="s">
        <v>234</v>
      </c>
      <c r="D80" s="116">
        <f t="shared" si="35"/>
        <v>6</v>
      </c>
      <c r="E80" s="116">
        <v>6</v>
      </c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28"/>
      <c r="Q80" s="128"/>
      <c r="R80" s="139">
        <f>IF(Y80&gt;0,E80+F80,0)</f>
        <v>0</v>
      </c>
      <c r="S80" s="137">
        <f t="shared" si="39"/>
        <v>0</v>
      </c>
      <c r="T80" s="138">
        <f t="shared" ref="T80:T97" si="42">R80-Y80</f>
        <v>0</v>
      </c>
      <c r="U80" s="137">
        <f t="shared" ref="U80:U97" si="43">IF(Y80=0,0,IF(T80&lt;0,"负增长",T80/Y80))</f>
        <v>0</v>
      </c>
      <c r="V80" s="137">
        <f t="shared" ref="V80:V97" si="44">S80-Z80</f>
        <v>0</v>
      </c>
      <c r="Y80" s="87">
        <f t="shared" ref="Y80:Y97" si="45">W80+X80</f>
        <v>0</v>
      </c>
      <c r="Z80" s="137">
        <f t="shared" si="40"/>
        <v>0</v>
      </c>
      <c r="AB80" s="139"/>
    </row>
    <row r="81" ht="24.95" customHeight="1" spans="1:28">
      <c r="A81" s="103"/>
      <c r="B81" s="118">
        <v>2011302</v>
      </c>
      <c r="C81" s="118" t="s">
        <v>178</v>
      </c>
      <c r="D81" s="116">
        <f t="shared" si="35"/>
        <v>22</v>
      </c>
      <c r="E81" s="116"/>
      <c r="F81" s="116">
        <v>22</v>
      </c>
      <c r="G81" s="116"/>
      <c r="H81" s="116"/>
      <c r="I81" s="116"/>
      <c r="J81" s="116"/>
      <c r="K81" s="116"/>
      <c r="L81" s="116"/>
      <c r="M81" s="116"/>
      <c r="N81" s="116"/>
      <c r="O81" s="116"/>
      <c r="P81" s="128"/>
      <c r="Q81" s="128"/>
      <c r="R81" s="139"/>
      <c r="S81" s="137"/>
      <c r="T81" s="138"/>
      <c r="U81" s="137"/>
      <c r="V81" s="137"/>
      <c r="Y81" s="87"/>
      <c r="Z81" s="137"/>
      <c r="AB81" s="139"/>
    </row>
    <row r="82" s="88" customFormat="1" ht="24.95" customHeight="1" spans="1:28">
      <c r="A82" s="103"/>
      <c r="B82" s="118">
        <v>2011307</v>
      </c>
      <c r="C82" s="118" t="s">
        <v>235</v>
      </c>
      <c r="D82" s="116">
        <f t="shared" si="35"/>
        <v>0</v>
      </c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28"/>
      <c r="Q82" s="128"/>
      <c r="R82" s="139">
        <f t="shared" ref="R82:R88" si="46">IF(Y82&gt;0,E82+F82,0)</f>
        <v>0</v>
      </c>
      <c r="S82" s="137">
        <f t="shared" si="39"/>
        <v>0</v>
      </c>
      <c r="T82" s="138">
        <f t="shared" si="42"/>
        <v>0</v>
      </c>
      <c r="U82" s="137">
        <f t="shared" si="43"/>
        <v>0</v>
      </c>
      <c r="V82" s="137">
        <f t="shared" si="44"/>
        <v>0</v>
      </c>
      <c r="Y82" s="87">
        <f t="shared" si="45"/>
        <v>0</v>
      </c>
      <c r="Z82" s="137">
        <f t="shared" si="40"/>
        <v>0</v>
      </c>
      <c r="AB82" s="139"/>
    </row>
    <row r="83" ht="24.95" customHeight="1" spans="1:28">
      <c r="A83" s="103"/>
      <c r="B83" s="118">
        <v>2011308</v>
      </c>
      <c r="C83" s="118" t="s">
        <v>236</v>
      </c>
      <c r="D83" s="116">
        <f t="shared" si="35"/>
        <v>291</v>
      </c>
      <c r="E83" s="116">
        <v>201</v>
      </c>
      <c r="F83" s="116">
        <v>90</v>
      </c>
      <c r="G83" s="116">
        <v>70</v>
      </c>
      <c r="H83" s="116"/>
      <c r="I83" s="116"/>
      <c r="J83" s="116"/>
      <c r="K83" s="116"/>
      <c r="L83" s="116"/>
      <c r="M83" s="116"/>
      <c r="N83" s="116"/>
      <c r="O83" s="116"/>
      <c r="P83" s="128"/>
      <c r="Q83" s="128"/>
      <c r="R83" s="139">
        <f t="shared" si="46"/>
        <v>0</v>
      </c>
      <c r="S83" s="137">
        <f t="shared" si="39"/>
        <v>0</v>
      </c>
      <c r="T83" s="138">
        <f t="shared" si="42"/>
        <v>0</v>
      </c>
      <c r="U83" s="137">
        <f t="shared" si="43"/>
        <v>0</v>
      </c>
      <c r="V83" s="137">
        <f t="shared" si="44"/>
        <v>0</v>
      </c>
      <c r="Y83" s="87">
        <f t="shared" si="45"/>
        <v>0</v>
      </c>
      <c r="Z83" s="137">
        <f t="shared" si="40"/>
        <v>0</v>
      </c>
      <c r="AB83" s="139"/>
    </row>
    <row r="84" ht="24.95" customHeight="1" spans="1:28">
      <c r="A84" s="103"/>
      <c r="B84" s="118">
        <v>2011399</v>
      </c>
      <c r="C84" s="118" t="s">
        <v>237</v>
      </c>
      <c r="D84" s="116">
        <f t="shared" si="35"/>
        <v>31</v>
      </c>
      <c r="E84" s="116"/>
      <c r="F84" s="116">
        <v>31</v>
      </c>
      <c r="G84" s="116">
        <v>16</v>
      </c>
      <c r="H84" s="116"/>
      <c r="I84" s="116"/>
      <c r="J84" s="116"/>
      <c r="K84" s="116"/>
      <c r="L84" s="116"/>
      <c r="M84" s="116"/>
      <c r="N84" s="116">
        <v>15</v>
      </c>
      <c r="O84" s="116"/>
      <c r="P84" s="128"/>
      <c r="Q84" s="128"/>
      <c r="R84" s="139">
        <f t="shared" si="46"/>
        <v>0</v>
      </c>
      <c r="S84" s="137">
        <f t="shared" si="39"/>
        <v>0</v>
      </c>
      <c r="T84" s="138">
        <f t="shared" si="42"/>
        <v>0</v>
      </c>
      <c r="U84" s="137">
        <f t="shared" si="43"/>
        <v>0</v>
      </c>
      <c r="V84" s="137">
        <f t="shared" si="44"/>
        <v>0</v>
      </c>
      <c r="Y84" s="87">
        <f t="shared" si="45"/>
        <v>0</v>
      </c>
      <c r="Z84" s="137">
        <f t="shared" si="40"/>
        <v>0</v>
      </c>
      <c r="AB84" s="139"/>
    </row>
    <row r="85" ht="24.95" customHeight="1" spans="1:28">
      <c r="A85" s="103">
        <v>1</v>
      </c>
      <c r="B85" s="115">
        <v>2011400</v>
      </c>
      <c r="C85" s="115" t="s">
        <v>238</v>
      </c>
      <c r="D85" s="116">
        <f t="shared" si="35"/>
        <v>0</v>
      </c>
      <c r="E85" s="116">
        <f t="shared" ref="E85:N85" si="47">E86</f>
        <v>0</v>
      </c>
      <c r="F85" s="116">
        <f t="shared" si="47"/>
        <v>0</v>
      </c>
      <c r="G85" s="116">
        <f t="shared" si="47"/>
        <v>0</v>
      </c>
      <c r="H85" s="116">
        <f t="shared" si="47"/>
        <v>0</v>
      </c>
      <c r="I85" s="116">
        <f t="shared" si="47"/>
        <v>0</v>
      </c>
      <c r="J85" s="116">
        <f t="shared" si="47"/>
        <v>0</v>
      </c>
      <c r="K85" s="116">
        <f t="shared" si="47"/>
        <v>0</v>
      </c>
      <c r="L85" s="116">
        <f t="shared" si="47"/>
        <v>0</v>
      </c>
      <c r="M85" s="116">
        <f t="shared" si="47"/>
        <v>0</v>
      </c>
      <c r="N85" s="116">
        <f t="shared" si="47"/>
        <v>0</v>
      </c>
      <c r="O85" s="116"/>
      <c r="P85" s="128"/>
      <c r="Q85" s="128"/>
      <c r="R85" s="139">
        <f t="shared" si="46"/>
        <v>0</v>
      </c>
      <c r="S85" s="137">
        <f t="shared" si="39"/>
        <v>0</v>
      </c>
      <c r="T85" s="138">
        <f t="shared" si="42"/>
        <v>0</v>
      </c>
      <c r="U85" s="137">
        <f t="shared" si="43"/>
        <v>0</v>
      </c>
      <c r="V85" s="137">
        <f t="shared" si="44"/>
        <v>0</v>
      </c>
      <c r="Y85" s="87">
        <f t="shared" si="45"/>
        <v>0</v>
      </c>
      <c r="Z85" s="137">
        <f t="shared" si="40"/>
        <v>0</v>
      </c>
      <c r="AB85" s="139"/>
    </row>
    <row r="86" ht="24.95" customHeight="1" spans="1:28">
      <c r="A86" s="103"/>
      <c r="B86" s="118">
        <v>2011406</v>
      </c>
      <c r="C86" s="118" t="s">
        <v>239</v>
      </c>
      <c r="D86" s="116">
        <f t="shared" si="35"/>
        <v>0</v>
      </c>
      <c r="E86" s="116"/>
      <c r="F86" s="116">
        <f>SUM(G86:N86)</f>
        <v>0</v>
      </c>
      <c r="G86" s="116"/>
      <c r="H86" s="116"/>
      <c r="I86" s="116"/>
      <c r="J86" s="116"/>
      <c r="K86" s="116"/>
      <c r="L86" s="116"/>
      <c r="M86" s="116"/>
      <c r="N86" s="116"/>
      <c r="O86" s="116"/>
      <c r="P86" s="128"/>
      <c r="Q86" s="128"/>
      <c r="R86" s="139">
        <f t="shared" si="46"/>
        <v>0</v>
      </c>
      <c r="S86" s="137">
        <f t="shared" si="39"/>
        <v>0</v>
      </c>
      <c r="T86" s="138">
        <f t="shared" si="42"/>
        <v>0</v>
      </c>
      <c r="U86" s="137">
        <f t="shared" si="43"/>
        <v>0</v>
      </c>
      <c r="V86" s="137">
        <f t="shared" si="44"/>
        <v>0</v>
      </c>
      <c r="Y86" s="87">
        <f t="shared" si="45"/>
        <v>0</v>
      </c>
      <c r="Z86" s="137">
        <f t="shared" si="40"/>
        <v>0</v>
      </c>
      <c r="AB86" s="139"/>
    </row>
    <row r="87" ht="24.95" customHeight="1" spans="1:28">
      <c r="A87" s="103">
        <v>1</v>
      </c>
      <c r="B87" s="115">
        <v>2011500</v>
      </c>
      <c r="C87" s="115" t="s">
        <v>240</v>
      </c>
      <c r="D87" s="116">
        <f t="shared" si="35"/>
        <v>2178</v>
      </c>
      <c r="E87" s="116">
        <f t="shared" ref="E87:O87" si="48">E90+E88+E89+E91</f>
        <v>2126</v>
      </c>
      <c r="F87" s="116">
        <f t="shared" si="48"/>
        <v>52</v>
      </c>
      <c r="G87" s="116">
        <f t="shared" si="48"/>
        <v>0</v>
      </c>
      <c r="H87" s="116">
        <f t="shared" si="48"/>
        <v>0</v>
      </c>
      <c r="I87" s="116">
        <f t="shared" si="48"/>
        <v>0</v>
      </c>
      <c r="J87" s="116">
        <f t="shared" si="48"/>
        <v>20</v>
      </c>
      <c r="K87" s="116">
        <f t="shared" si="48"/>
        <v>0</v>
      </c>
      <c r="L87" s="116">
        <f t="shared" si="48"/>
        <v>0</v>
      </c>
      <c r="M87" s="116">
        <f t="shared" si="48"/>
        <v>0</v>
      </c>
      <c r="N87" s="116">
        <f t="shared" si="48"/>
        <v>80</v>
      </c>
      <c r="O87" s="116">
        <f t="shared" si="48"/>
        <v>0</v>
      </c>
      <c r="P87" s="128"/>
      <c r="Q87" s="128"/>
      <c r="R87" s="139">
        <f t="shared" si="46"/>
        <v>0</v>
      </c>
      <c r="S87" s="137">
        <f t="shared" si="39"/>
        <v>0</v>
      </c>
      <c r="T87" s="138">
        <f t="shared" si="42"/>
        <v>0</v>
      </c>
      <c r="U87" s="137">
        <f t="shared" si="43"/>
        <v>0</v>
      </c>
      <c r="V87" s="137">
        <f t="shared" si="44"/>
        <v>0</v>
      </c>
      <c r="Y87" s="87">
        <f t="shared" si="45"/>
        <v>0</v>
      </c>
      <c r="Z87" s="137">
        <f t="shared" si="40"/>
        <v>0</v>
      </c>
      <c r="AB87" s="139"/>
    </row>
    <row r="88" ht="24.95" customHeight="1" spans="1:28">
      <c r="A88" s="103"/>
      <c r="B88" s="118">
        <v>2011501</v>
      </c>
      <c r="C88" s="118" t="s">
        <v>176</v>
      </c>
      <c r="D88" s="116">
        <f t="shared" si="35"/>
        <v>2126</v>
      </c>
      <c r="E88" s="116">
        <v>2126</v>
      </c>
      <c r="F88" s="116"/>
      <c r="G88" s="116"/>
      <c r="H88" s="116"/>
      <c r="I88" s="116"/>
      <c r="J88" s="116">
        <v>20</v>
      </c>
      <c r="K88" s="116"/>
      <c r="L88" s="116"/>
      <c r="M88" s="116"/>
      <c r="N88" s="116">
        <v>80</v>
      </c>
      <c r="O88" s="116"/>
      <c r="P88" s="128"/>
      <c r="Q88" s="128"/>
      <c r="R88" s="139">
        <f t="shared" si="46"/>
        <v>0</v>
      </c>
      <c r="S88" s="137">
        <f t="shared" si="39"/>
        <v>0</v>
      </c>
      <c r="T88" s="138">
        <f t="shared" si="42"/>
        <v>0</v>
      </c>
      <c r="U88" s="137">
        <f t="shared" si="43"/>
        <v>0</v>
      </c>
      <c r="V88" s="137">
        <f t="shared" si="44"/>
        <v>0</v>
      </c>
      <c r="Y88" s="87">
        <f t="shared" si="45"/>
        <v>0</v>
      </c>
      <c r="Z88" s="137">
        <f t="shared" si="40"/>
        <v>0</v>
      </c>
      <c r="AB88" s="139"/>
    </row>
    <row r="89" ht="24.95" customHeight="1" spans="1:28">
      <c r="A89" s="103"/>
      <c r="B89" s="118">
        <v>2011502</v>
      </c>
      <c r="C89" s="118" t="s">
        <v>178</v>
      </c>
      <c r="D89" s="116">
        <f t="shared" si="35"/>
        <v>18</v>
      </c>
      <c r="E89" s="116"/>
      <c r="F89" s="116">
        <v>18</v>
      </c>
      <c r="G89" s="116"/>
      <c r="H89" s="116"/>
      <c r="I89" s="116"/>
      <c r="J89" s="116"/>
      <c r="K89" s="116"/>
      <c r="L89" s="116"/>
      <c r="M89" s="116"/>
      <c r="N89" s="116"/>
      <c r="O89" s="116"/>
      <c r="P89" s="128"/>
      <c r="Q89" s="128"/>
      <c r="R89" s="139"/>
      <c r="S89" s="137"/>
      <c r="T89" s="138"/>
      <c r="U89" s="137"/>
      <c r="V89" s="137"/>
      <c r="Y89" s="87"/>
      <c r="Z89" s="137"/>
      <c r="AB89" s="139"/>
    </row>
    <row r="90" ht="24.95" customHeight="1" spans="1:28">
      <c r="A90" s="103"/>
      <c r="B90" s="118">
        <v>2011504</v>
      </c>
      <c r="C90" s="118" t="s">
        <v>241</v>
      </c>
      <c r="D90" s="116">
        <f t="shared" si="35"/>
        <v>0</v>
      </c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28"/>
      <c r="Q90" s="128"/>
      <c r="R90" s="139"/>
      <c r="S90" s="137"/>
      <c r="T90" s="138"/>
      <c r="U90" s="137"/>
      <c r="V90" s="137"/>
      <c r="Y90" s="87"/>
      <c r="Z90" s="137"/>
      <c r="AB90" s="139"/>
    </row>
    <row r="91" ht="24.95" customHeight="1" spans="1:28">
      <c r="A91" s="103"/>
      <c r="B91" s="118">
        <v>2011506</v>
      </c>
      <c r="C91" s="118" t="s">
        <v>242</v>
      </c>
      <c r="D91" s="116">
        <f t="shared" si="35"/>
        <v>34</v>
      </c>
      <c r="E91" s="116"/>
      <c r="F91" s="116">
        <v>34</v>
      </c>
      <c r="G91" s="116"/>
      <c r="H91" s="116"/>
      <c r="I91" s="116"/>
      <c r="J91" s="116"/>
      <c r="K91" s="116"/>
      <c r="L91" s="116"/>
      <c r="M91" s="116"/>
      <c r="N91" s="116"/>
      <c r="O91" s="116"/>
      <c r="P91" s="128"/>
      <c r="Q91" s="128"/>
      <c r="R91" s="139"/>
      <c r="S91" s="137"/>
      <c r="T91" s="138"/>
      <c r="U91" s="137"/>
      <c r="V91" s="137"/>
      <c r="Y91" s="87"/>
      <c r="Z91" s="137"/>
      <c r="AB91" s="139"/>
    </row>
    <row r="92" ht="24.95" customHeight="1" spans="1:28">
      <c r="A92" s="103">
        <v>1</v>
      </c>
      <c r="B92" s="115">
        <v>2011700</v>
      </c>
      <c r="C92" s="115" t="s">
        <v>243</v>
      </c>
      <c r="D92" s="116">
        <f t="shared" si="35"/>
        <v>99</v>
      </c>
      <c r="E92" s="116">
        <f t="shared" ref="E92:O92" si="49">E93+E94+E95</f>
        <v>0</v>
      </c>
      <c r="F92" s="116">
        <f t="shared" si="49"/>
        <v>99</v>
      </c>
      <c r="G92" s="116">
        <f t="shared" si="49"/>
        <v>0</v>
      </c>
      <c r="H92" s="116">
        <f t="shared" si="49"/>
        <v>0</v>
      </c>
      <c r="I92" s="116">
        <f t="shared" si="49"/>
        <v>0</v>
      </c>
      <c r="J92" s="116">
        <f t="shared" si="49"/>
        <v>0</v>
      </c>
      <c r="K92" s="116">
        <f t="shared" si="49"/>
        <v>0</v>
      </c>
      <c r="L92" s="116">
        <f t="shared" si="49"/>
        <v>0</v>
      </c>
      <c r="M92" s="116">
        <f t="shared" si="49"/>
        <v>0</v>
      </c>
      <c r="N92" s="116">
        <f t="shared" si="49"/>
        <v>106</v>
      </c>
      <c r="O92" s="116">
        <f t="shared" si="49"/>
        <v>0</v>
      </c>
      <c r="P92" s="128"/>
      <c r="Q92" s="128"/>
      <c r="R92" s="139">
        <f>IF(Y92&gt;0,E92+F92,0)</f>
        <v>0</v>
      </c>
      <c r="S92" s="137">
        <f t="shared" si="39"/>
        <v>0</v>
      </c>
      <c r="T92" s="138">
        <f t="shared" si="42"/>
        <v>0</v>
      </c>
      <c r="U92" s="137">
        <f t="shared" si="43"/>
        <v>0</v>
      </c>
      <c r="V92" s="137">
        <f t="shared" si="44"/>
        <v>0</v>
      </c>
      <c r="Y92" s="87">
        <f t="shared" si="45"/>
        <v>0</v>
      </c>
      <c r="Z92" s="137">
        <f t="shared" si="40"/>
        <v>0</v>
      </c>
      <c r="AB92" s="139"/>
    </row>
    <row r="93" ht="24.95" customHeight="1" spans="1:28">
      <c r="A93" s="103"/>
      <c r="B93" s="118">
        <v>2011701</v>
      </c>
      <c r="C93" s="118" t="s">
        <v>176</v>
      </c>
      <c r="D93" s="116">
        <f t="shared" si="35"/>
        <v>0</v>
      </c>
      <c r="E93" s="116"/>
      <c r="F93" s="116"/>
      <c r="G93" s="116"/>
      <c r="H93" s="116"/>
      <c r="I93" s="116"/>
      <c r="J93" s="116"/>
      <c r="K93" s="116"/>
      <c r="L93" s="116"/>
      <c r="M93" s="116"/>
      <c r="N93" s="116">
        <v>106</v>
      </c>
      <c r="O93" s="116"/>
      <c r="P93" s="128"/>
      <c r="Q93" s="128"/>
      <c r="R93" s="139">
        <f>IF(Y93&gt;0,E93+F93,0)</f>
        <v>0</v>
      </c>
      <c r="S93" s="137">
        <f t="shared" si="39"/>
        <v>0</v>
      </c>
      <c r="T93" s="138">
        <f t="shared" si="42"/>
        <v>0</v>
      </c>
      <c r="U93" s="137">
        <f t="shared" si="43"/>
        <v>0</v>
      </c>
      <c r="V93" s="137">
        <f t="shared" si="44"/>
        <v>0</v>
      </c>
      <c r="Y93" s="87">
        <f t="shared" si="45"/>
        <v>0</v>
      </c>
      <c r="Z93" s="137">
        <f t="shared" si="40"/>
        <v>0</v>
      </c>
      <c r="AB93" s="139"/>
    </row>
    <row r="94" ht="24.95" customHeight="1" spans="1:28">
      <c r="A94" s="103"/>
      <c r="B94" s="118">
        <v>2011702</v>
      </c>
      <c r="C94" s="118" t="s">
        <v>178</v>
      </c>
      <c r="D94" s="116">
        <f t="shared" si="35"/>
        <v>17</v>
      </c>
      <c r="E94" s="116"/>
      <c r="F94" s="116">
        <v>17</v>
      </c>
      <c r="G94" s="116"/>
      <c r="H94" s="116"/>
      <c r="I94" s="116"/>
      <c r="J94" s="116"/>
      <c r="K94" s="116"/>
      <c r="L94" s="116"/>
      <c r="M94" s="116"/>
      <c r="N94" s="116"/>
      <c r="O94" s="116"/>
      <c r="P94" s="128"/>
      <c r="Q94" s="128"/>
      <c r="R94" s="139"/>
      <c r="S94" s="137"/>
      <c r="T94" s="138"/>
      <c r="U94" s="137"/>
      <c r="V94" s="137"/>
      <c r="Y94" s="87"/>
      <c r="Z94" s="137"/>
      <c r="AB94" s="139"/>
    </row>
    <row r="95" ht="24.95" customHeight="1" spans="1:28">
      <c r="A95" s="103"/>
      <c r="B95" s="118">
        <v>2011706</v>
      </c>
      <c r="C95" s="119" t="s">
        <v>244</v>
      </c>
      <c r="D95" s="116">
        <f t="shared" si="35"/>
        <v>82</v>
      </c>
      <c r="E95" s="116"/>
      <c r="F95" s="116">
        <v>82</v>
      </c>
      <c r="G95" s="116"/>
      <c r="H95" s="116"/>
      <c r="I95" s="116"/>
      <c r="J95" s="116"/>
      <c r="K95" s="116"/>
      <c r="L95" s="116"/>
      <c r="M95" s="116"/>
      <c r="N95" s="116"/>
      <c r="O95" s="116"/>
      <c r="P95" s="128"/>
      <c r="Q95" s="128"/>
      <c r="R95" s="139"/>
      <c r="S95" s="137"/>
      <c r="T95" s="138"/>
      <c r="U95" s="137"/>
      <c r="V95" s="137"/>
      <c r="Y95" s="87"/>
      <c r="Z95" s="137"/>
      <c r="AB95" s="139"/>
    </row>
    <row r="96" ht="24.95" customHeight="1" spans="1:28">
      <c r="A96" s="103">
        <v>1</v>
      </c>
      <c r="B96" s="115">
        <v>2012600</v>
      </c>
      <c r="C96" s="115" t="s">
        <v>245</v>
      </c>
      <c r="D96" s="116">
        <f t="shared" si="35"/>
        <v>178</v>
      </c>
      <c r="E96" s="116">
        <f t="shared" ref="E96:N96" si="50">SUM(E97:E100)</f>
        <v>160</v>
      </c>
      <c r="F96" s="116">
        <f t="shared" si="50"/>
        <v>18</v>
      </c>
      <c r="G96" s="116">
        <f t="shared" si="50"/>
        <v>20</v>
      </c>
      <c r="H96" s="116">
        <f t="shared" si="50"/>
        <v>0</v>
      </c>
      <c r="I96" s="116">
        <f t="shared" si="50"/>
        <v>0</v>
      </c>
      <c r="J96" s="116">
        <f t="shared" si="50"/>
        <v>0</v>
      </c>
      <c r="K96" s="116">
        <f t="shared" si="50"/>
        <v>0</v>
      </c>
      <c r="L96" s="116">
        <f t="shared" si="50"/>
        <v>0</v>
      </c>
      <c r="M96" s="116">
        <f t="shared" si="50"/>
        <v>0</v>
      </c>
      <c r="N96" s="116">
        <f t="shared" si="50"/>
        <v>10</v>
      </c>
      <c r="O96" s="116"/>
      <c r="P96" s="128"/>
      <c r="Q96" s="128"/>
      <c r="R96" s="139">
        <f>IF(Y96&gt;0,E96+F96,0)</f>
        <v>0</v>
      </c>
      <c r="S96" s="137">
        <f t="shared" si="39"/>
        <v>0</v>
      </c>
      <c r="T96" s="138">
        <f t="shared" si="42"/>
        <v>0</v>
      </c>
      <c r="U96" s="137">
        <f t="shared" si="43"/>
        <v>0</v>
      </c>
      <c r="V96" s="137">
        <f t="shared" si="44"/>
        <v>0</v>
      </c>
      <c r="Y96" s="87">
        <f t="shared" si="45"/>
        <v>0</v>
      </c>
      <c r="Z96" s="137">
        <f t="shared" si="40"/>
        <v>0</v>
      </c>
      <c r="AB96" s="139"/>
    </row>
    <row r="97" ht="24.95" customHeight="1" spans="1:28">
      <c r="A97" s="103"/>
      <c r="B97" s="118">
        <v>2012601</v>
      </c>
      <c r="C97" s="118" t="s">
        <v>176</v>
      </c>
      <c r="D97" s="116">
        <f t="shared" si="35"/>
        <v>160</v>
      </c>
      <c r="E97" s="116">
        <v>160</v>
      </c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28"/>
      <c r="Q97" s="128"/>
      <c r="R97" s="139">
        <f>IF(Y97&gt;0,E97+F97,0)</f>
        <v>0</v>
      </c>
      <c r="S97" s="137">
        <f t="shared" si="39"/>
        <v>0</v>
      </c>
      <c r="T97" s="138">
        <f t="shared" si="42"/>
        <v>0</v>
      </c>
      <c r="U97" s="137">
        <f t="shared" si="43"/>
        <v>0</v>
      </c>
      <c r="V97" s="137">
        <f t="shared" si="44"/>
        <v>0</v>
      </c>
      <c r="Y97" s="87">
        <f t="shared" si="45"/>
        <v>0</v>
      </c>
      <c r="Z97" s="137">
        <f t="shared" si="40"/>
        <v>0</v>
      </c>
      <c r="AB97" s="139"/>
    </row>
    <row r="98" ht="24.95" customHeight="1" spans="1:28">
      <c r="A98" s="103"/>
      <c r="B98" s="118">
        <v>2012602</v>
      </c>
      <c r="C98" s="118" t="s">
        <v>178</v>
      </c>
      <c r="D98" s="116">
        <f t="shared" si="35"/>
        <v>0</v>
      </c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28"/>
      <c r="Q98" s="128"/>
      <c r="R98" s="139"/>
      <c r="S98" s="137">
        <f t="shared" si="39"/>
        <v>0</v>
      </c>
      <c r="T98" s="138"/>
      <c r="U98" s="137"/>
      <c r="V98" s="137"/>
      <c r="Y98" s="87"/>
      <c r="Z98" s="137">
        <f t="shared" si="40"/>
        <v>0</v>
      </c>
      <c r="AB98" s="139"/>
    </row>
    <row r="99" ht="24.95" customHeight="1" spans="1:28">
      <c r="A99" s="103"/>
      <c r="B99" s="118">
        <v>2012604</v>
      </c>
      <c r="C99" s="118" t="s">
        <v>246</v>
      </c>
      <c r="D99" s="116">
        <f t="shared" si="35"/>
        <v>18</v>
      </c>
      <c r="E99" s="116"/>
      <c r="F99" s="116">
        <v>18</v>
      </c>
      <c r="G99" s="116">
        <v>20</v>
      </c>
      <c r="H99" s="116"/>
      <c r="I99" s="116"/>
      <c r="J99" s="116"/>
      <c r="K99" s="116"/>
      <c r="L99" s="116"/>
      <c r="M99" s="116"/>
      <c r="N99" s="116"/>
      <c r="O99" s="116"/>
      <c r="P99" s="128"/>
      <c r="Q99" s="128"/>
      <c r="R99" s="139">
        <f>IF(Y99&gt;0,E99+F99,0)</f>
        <v>0</v>
      </c>
      <c r="S99" s="137">
        <f t="shared" si="39"/>
        <v>0</v>
      </c>
      <c r="T99" s="138">
        <f>R99-Y99</f>
        <v>0</v>
      </c>
      <c r="U99" s="137">
        <f>IF(Y99=0,0,IF(T99&lt;0,"负增长",T99/Y99))</f>
        <v>0</v>
      </c>
      <c r="V99" s="137">
        <f>S99-Z99</f>
        <v>0</v>
      </c>
      <c r="Y99" s="87">
        <f>W99+X99</f>
        <v>0</v>
      </c>
      <c r="Z99" s="137">
        <f t="shared" si="40"/>
        <v>0</v>
      </c>
      <c r="AB99" s="139"/>
    </row>
    <row r="100" ht="24.95" customHeight="1" spans="1:28">
      <c r="A100" s="103"/>
      <c r="B100" s="118">
        <v>2012699</v>
      </c>
      <c r="C100" s="118" t="s">
        <v>247</v>
      </c>
      <c r="D100" s="116">
        <f t="shared" si="35"/>
        <v>0</v>
      </c>
      <c r="E100" s="116"/>
      <c r="F100" s="116"/>
      <c r="G100" s="116"/>
      <c r="H100" s="116"/>
      <c r="I100" s="116"/>
      <c r="J100" s="116"/>
      <c r="K100" s="116"/>
      <c r="L100" s="116"/>
      <c r="M100" s="116"/>
      <c r="N100" s="116">
        <v>10</v>
      </c>
      <c r="O100" s="116"/>
      <c r="P100" s="128"/>
      <c r="Q100" s="128"/>
      <c r="R100" s="139">
        <f>IF(Y100&gt;0,E100+F100,0)</f>
        <v>0</v>
      </c>
      <c r="S100" s="137">
        <f t="shared" si="39"/>
        <v>0</v>
      </c>
      <c r="T100" s="138">
        <f>R100-Y100</f>
        <v>0</v>
      </c>
      <c r="U100" s="137">
        <f>IF(Y100=0,0,IF(T100&lt;0,"负增长",T100/Y100))</f>
        <v>0</v>
      </c>
      <c r="V100" s="137">
        <f>S100-Z100</f>
        <v>0</v>
      </c>
      <c r="Y100" s="87">
        <f>W100+X100</f>
        <v>0</v>
      </c>
      <c r="Z100" s="137">
        <f t="shared" si="40"/>
        <v>0</v>
      </c>
      <c r="AB100" s="139"/>
    </row>
    <row r="101" ht="24.95" customHeight="1" spans="1:28">
      <c r="A101" s="103">
        <v>1</v>
      </c>
      <c r="B101" s="115">
        <v>2012800</v>
      </c>
      <c r="C101" s="115" t="s">
        <v>248</v>
      </c>
      <c r="D101" s="116">
        <f t="shared" si="35"/>
        <v>186</v>
      </c>
      <c r="E101" s="116">
        <f t="shared" ref="E101:N101" si="51">SUM(E102:E104)</f>
        <v>150</v>
      </c>
      <c r="F101" s="116">
        <f t="shared" si="51"/>
        <v>36</v>
      </c>
      <c r="G101" s="116">
        <f t="shared" si="51"/>
        <v>15</v>
      </c>
      <c r="H101" s="116">
        <f t="shared" si="51"/>
        <v>0</v>
      </c>
      <c r="I101" s="116">
        <f t="shared" si="51"/>
        <v>0</v>
      </c>
      <c r="J101" s="116">
        <f t="shared" si="51"/>
        <v>0</v>
      </c>
      <c r="K101" s="116">
        <f t="shared" si="51"/>
        <v>0</v>
      </c>
      <c r="L101" s="116">
        <f t="shared" si="51"/>
        <v>0</v>
      </c>
      <c r="M101" s="116">
        <f t="shared" si="51"/>
        <v>0</v>
      </c>
      <c r="N101" s="116">
        <f t="shared" si="51"/>
        <v>0</v>
      </c>
      <c r="O101" s="116"/>
      <c r="P101" s="128"/>
      <c r="Q101" s="128"/>
      <c r="R101" s="139">
        <f>IF(Y101&gt;0,E101+F101,0)</f>
        <v>0</v>
      </c>
      <c r="S101" s="137">
        <f t="shared" si="39"/>
        <v>0</v>
      </c>
      <c r="T101" s="138">
        <f>R101-Y101</f>
        <v>0</v>
      </c>
      <c r="U101" s="137">
        <f>IF(Y101=0,0,IF(T101&lt;0,"负增长",T101/Y101))</f>
        <v>0</v>
      </c>
      <c r="V101" s="137">
        <f>S101-Z101</f>
        <v>0</v>
      </c>
      <c r="Y101" s="87">
        <f>W101+X101</f>
        <v>0</v>
      </c>
      <c r="Z101" s="137">
        <f t="shared" si="40"/>
        <v>0</v>
      </c>
      <c r="AB101" s="139"/>
    </row>
    <row r="102" ht="24.95" customHeight="1" spans="1:28">
      <c r="A102" s="103"/>
      <c r="B102" s="118">
        <v>2012801</v>
      </c>
      <c r="C102" s="118" t="s">
        <v>176</v>
      </c>
      <c r="D102" s="116">
        <f t="shared" si="35"/>
        <v>150</v>
      </c>
      <c r="E102" s="116">
        <v>150</v>
      </c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28"/>
      <c r="Q102" s="128"/>
      <c r="R102" s="139">
        <f>IF(Y102&gt;0,E102+F102,0)</f>
        <v>0</v>
      </c>
      <c r="S102" s="137">
        <f t="shared" si="39"/>
        <v>0</v>
      </c>
      <c r="T102" s="138">
        <f>R102-Y102</f>
        <v>0</v>
      </c>
      <c r="U102" s="137">
        <f>IF(Y102=0,0,IF(T102&lt;0,"负增长",T102/Y102))</f>
        <v>0</v>
      </c>
      <c r="V102" s="137">
        <f>S102-Z102</f>
        <v>0</v>
      </c>
      <c r="Y102" s="87">
        <f>W102+X102</f>
        <v>0</v>
      </c>
      <c r="Z102" s="137">
        <f t="shared" si="40"/>
        <v>0</v>
      </c>
      <c r="AB102" s="139"/>
    </row>
    <row r="103" ht="24.95" customHeight="1" spans="1:28">
      <c r="A103" s="103"/>
      <c r="B103" s="118">
        <v>2012802</v>
      </c>
      <c r="C103" s="118" t="s">
        <v>178</v>
      </c>
      <c r="D103" s="116">
        <f t="shared" si="35"/>
        <v>36</v>
      </c>
      <c r="E103" s="116"/>
      <c r="F103" s="116">
        <v>36</v>
      </c>
      <c r="G103" s="116">
        <v>15</v>
      </c>
      <c r="H103" s="116"/>
      <c r="I103" s="116"/>
      <c r="J103" s="116"/>
      <c r="K103" s="116"/>
      <c r="L103" s="116"/>
      <c r="M103" s="116"/>
      <c r="N103" s="116"/>
      <c r="O103" s="116"/>
      <c r="P103" s="128"/>
      <c r="Q103" s="128"/>
      <c r="R103" s="139"/>
      <c r="S103" s="137">
        <f t="shared" si="39"/>
        <v>0</v>
      </c>
      <c r="T103" s="138"/>
      <c r="U103" s="137"/>
      <c r="V103" s="137"/>
      <c r="Y103" s="87"/>
      <c r="Z103" s="137">
        <f t="shared" si="40"/>
        <v>0</v>
      </c>
      <c r="AB103" s="139"/>
    </row>
    <row r="104" ht="24.95" customHeight="1" spans="1:28">
      <c r="A104" s="103"/>
      <c r="B104" s="118">
        <v>2012899</v>
      </c>
      <c r="C104" s="118" t="s">
        <v>249</v>
      </c>
      <c r="D104" s="116">
        <f t="shared" si="35"/>
        <v>0</v>
      </c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28"/>
      <c r="Q104" s="128"/>
      <c r="R104" s="139">
        <f t="shared" ref="R104:R110" si="52">IF(Y104&gt;0,E104+F104,0)</f>
        <v>0</v>
      </c>
      <c r="S104" s="137">
        <f t="shared" si="39"/>
        <v>0</v>
      </c>
      <c r="T104" s="138">
        <f t="shared" ref="T104:T110" si="53">R104-Y104</f>
        <v>0</v>
      </c>
      <c r="U104" s="137">
        <f t="shared" ref="U104:U110" si="54">IF(Y104=0,0,IF(T104&lt;0,"负增长",T104/Y104))</f>
        <v>0</v>
      </c>
      <c r="V104" s="137">
        <f t="shared" ref="V104:V110" si="55">S104-Z104</f>
        <v>0</v>
      </c>
      <c r="Y104" s="87">
        <f t="shared" ref="Y104:Y110" si="56">W104+X104</f>
        <v>0</v>
      </c>
      <c r="Z104" s="137">
        <f t="shared" si="40"/>
        <v>0</v>
      </c>
      <c r="AB104" s="139"/>
    </row>
    <row r="105" ht="24.95" customHeight="1" spans="1:28">
      <c r="A105" s="103">
        <v>1</v>
      </c>
      <c r="B105" s="115">
        <v>2012900</v>
      </c>
      <c r="C105" s="115" t="s">
        <v>250</v>
      </c>
      <c r="D105" s="116">
        <f t="shared" si="35"/>
        <v>330</v>
      </c>
      <c r="E105" s="116">
        <f t="shared" ref="E105:N105" si="57">E106+SUM(E111:E112)</f>
        <v>309</v>
      </c>
      <c r="F105" s="116">
        <f t="shared" si="57"/>
        <v>21</v>
      </c>
      <c r="G105" s="116">
        <f t="shared" si="57"/>
        <v>30</v>
      </c>
      <c r="H105" s="116">
        <f t="shared" si="57"/>
        <v>0</v>
      </c>
      <c r="I105" s="116">
        <f t="shared" si="57"/>
        <v>0</v>
      </c>
      <c r="J105" s="116">
        <f t="shared" si="57"/>
        <v>0</v>
      </c>
      <c r="K105" s="116">
        <f t="shared" si="57"/>
        <v>0</v>
      </c>
      <c r="L105" s="116">
        <f t="shared" si="57"/>
        <v>0</v>
      </c>
      <c r="M105" s="116">
        <f t="shared" si="57"/>
        <v>0</v>
      </c>
      <c r="N105" s="116">
        <f t="shared" si="57"/>
        <v>0</v>
      </c>
      <c r="O105" s="116"/>
      <c r="P105" s="128"/>
      <c r="Q105" s="128"/>
      <c r="R105" s="139">
        <f t="shared" si="52"/>
        <v>0</v>
      </c>
      <c r="S105" s="137">
        <f t="shared" si="39"/>
        <v>0</v>
      </c>
      <c r="T105" s="138">
        <f t="shared" si="53"/>
        <v>0</v>
      </c>
      <c r="U105" s="137">
        <f t="shared" si="54"/>
        <v>0</v>
      </c>
      <c r="V105" s="137">
        <f t="shared" si="55"/>
        <v>0</v>
      </c>
      <c r="Y105" s="87">
        <f t="shared" si="56"/>
        <v>0</v>
      </c>
      <c r="Z105" s="137">
        <f t="shared" si="40"/>
        <v>0</v>
      </c>
      <c r="AB105" s="139"/>
    </row>
    <row r="106" ht="24.95" customHeight="1" spans="1:28">
      <c r="A106" s="103">
        <v>1</v>
      </c>
      <c r="B106" s="118">
        <v>2012901</v>
      </c>
      <c r="C106" s="118" t="s">
        <v>176</v>
      </c>
      <c r="D106" s="116">
        <f t="shared" si="35"/>
        <v>309</v>
      </c>
      <c r="E106" s="116">
        <v>309</v>
      </c>
      <c r="F106" s="116"/>
      <c r="G106" s="116">
        <f t="shared" ref="G106:N106" si="58">SUM(G107:G110)</f>
        <v>26</v>
      </c>
      <c r="H106" s="116">
        <f t="shared" si="58"/>
        <v>0</v>
      </c>
      <c r="I106" s="116">
        <f t="shared" si="58"/>
        <v>0</v>
      </c>
      <c r="J106" s="116">
        <f t="shared" si="58"/>
        <v>0</v>
      </c>
      <c r="K106" s="116">
        <f t="shared" si="58"/>
        <v>0</v>
      </c>
      <c r="L106" s="116">
        <f t="shared" si="58"/>
        <v>0</v>
      </c>
      <c r="M106" s="116">
        <f t="shared" si="58"/>
        <v>0</v>
      </c>
      <c r="N106" s="116">
        <f t="shared" si="58"/>
        <v>0</v>
      </c>
      <c r="O106" s="116"/>
      <c r="P106" s="128"/>
      <c r="Q106" s="128"/>
      <c r="R106" s="139">
        <f t="shared" si="52"/>
        <v>0</v>
      </c>
      <c r="S106" s="137">
        <f t="shared" si="39"/>
        <v>0</v>
      </c>
      <c r="T106" s="138">
        <f t="shared" si="53"/>
        <v>0</v>
      </c>
      <c r="U106" s="137">
        <f t="shared" si="54"/>
        <v>0</v>
      </c>
      <c r="V106" s="137">
        <f t="shared" si="55"/>
        <v>0</v>
      </c>
      <c r="Y106" s="87">
        <f t="shared" si="56"/>
        <v>0</v>
      </c>
      <c r="Z106" s="137">
        <f t="shared" si="40"/>
        <v>0</v>
      </c>
      <c r="AB106" s="139"/>
    </row>
    <row r="107" ht="24.95" customHeight="1" spans="1:28">
      <c r="A107" s="103"/>
      <c r="B107" s="118"/>
      <c r="C107" s="118" t="s">
        <v>251</v>
      </c>
      <c r="D107" s="116">
        <f t="shared" si="35"/>
        <v>16</v>
      </c>
      <c r="E107" s="116">
        <v>16</v>
      </c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28"/>
      <c r="Q107" s="128"/>
      <c r="R107" s="139">
        <f t="shared" si="52"/>
        <v>0</v>
      </c>
      <c r="S107" s="137">
        <f t="shared" si="39"/>
        <v>0</v>
      </c>
      <c r="T107" s="138">
        <f t="shared" si="53"/>
        <v>0</v>
      </c>
      <c r="U107" s="137">
        <f t="shared" si="54"/>
        <v>0</v>
      </c>
      <c r="V107" s="137">
        <f t="shared" si="55"/>
        <v>0</v>
      </c>
      <c r="Y107" s="87">
        <f t="shared" si="56"/>
        <v>0</v>
      </c>
      <c r="Z107" s="137">
        <f t="shared" si="40"/>
        <v>0</v>
      </c>
      <c r="AB107" s="139"/>
    </row>
    <row r="108" ht="24.95" customHeight="1" spans="1:28">
      <c r="A108" s="103"/>
      <c r="B108" s="118"/>
      <c r="C108" s="118" t="s">
        <v>252</v>
      </c>
      <c r="D108" s="116">
        <f t="shared" si="35"/>
        <v>45</v>
      </c>
      <c r="E108" s="116">
        <v>45</v>
      </c>
      <c r="F108" s="116"/>
      <c r="G108" s="116">
        <v>13</v>
      </c>
      <c r="H108" s="116"/>
      <c r="I108" s="116"/>
      <c r="J108" s="116"/>
      <c r="K108" s="116"/>
      <c r="L108" s="116"/>
      <c r="M108" s="116"/>
      <c r="N108" s="116"/>
      <c r="O108" s="116"/>
      <c r="P108" s="128"/>
      <c r="Q108" s="128"/>
      <c r="R108" s="139">
        <f t="shared" si="52"/>
        <v>0</v>
      </c>
      <c r="S108" s="137">
        <f t="shared" si="39"/>
        <v>0</v>
      </c>
      <c r="T108" s="138">
        <f t="shared" si="53"/>
        <v>0</v>
      </c>
      <c r="U108" s="137">
        <f t="shared" si="54"/>
        <v>0</v>
      </c>
      <c r="V108" s="137">
        <f t="shared" si="55"/>
        <v>0</v>
      </c>
      <c r="Y108" s="87">
        <f t="shared" si="56"/>
        <v>0</v>
      </c>
      <c r="Z108" s="137">
        <f t="shared" si="40"/>
        <v>0</v>
      </c>
      <c r="AB108" s="139"/>
    </row>
    <row r="109" ht="24.95" customHeight="1" spans="1:28">
      <c r="A109" s="103"/>
      <c r="B109" s="118"/>
      <c r="C109" s="118" t="s">
        <v>253</v>
      </c>
      <c r="D109" s="116">
        <f t="shared" si="35"/>
        <v>186</v>
      </c>
      <c r="E109" s="116">
        <v>186</v>
      </c>
      <c r="F109" s="116"/>
      <c r="G109" s="116">
        <v>13</v>
      </c>
      <c r="H109" s="116"/>
      <c r="I109" s="116"/>
      <c r="J109" s="116"/>
      <c r="K109" s="116"/>
      <c r="L109" s="116"/>
      <c r="M109" s="116"/>
      <c r="N109" s="116"/>
      <c r="O109" s="116"/>
      <c r="P109" s="128"/>
      <c r="Q109" s="128"/>
      <c r="R109" s="139">
        <f t="shared" si="52"/>
        <v>0</v>
      </c>
      <c r="S109" s="137">
        <f t="shared" si="39"/>
        <v>0</v>
      </c>
      <c r="T109" s="138">
        <f t="shared" si="53"/>
        <v>0</v>
      </c>
      <c r="U109" s="137">
        <f t="shared" si="54"/>
        <v>0</v>
      </c>
      <c r="V109" s="137">
        <f t="shared" si="55"/>
        <v>0</v>
      </c>
      <c r="Y109" s="87">
        <f t="shared" si="56"/>
        <v>0</v>
      </c>
      <c r="Z109" s="137">
        <f t="shared" si="40"/>
        <v>0</v>
      </c>
      <c r="AB109" s="139"/>
    </row>
    <row r="110" ht="24.95" customHeight="1" spans="1:28">
      <c r="A110" s="103"/>
      <c r="B110" s="118"/>
      <c r="C110" s="118" t="s">
        <v>254</v>
      </c>
      <c r="D110" s="116">
        <f t="shared" si="35"/>
        <v>62</v>
      </c>
      <c r="E110" s="116">
        <v>62</v>
      </c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28"/>
      <c r="Q110" s="128"/>
      <c r="R110" s="139">
        <f t="shared" si="52"/>
        <v>0</v>
      </c>
      <c r="S110" s="137">
        <f t="shared" si="39"/>
        <v>0</v>
      </c>
      <c r="T110" s="138">
        <f t="shared" si="53"/>
        <v>0</v>
      </c>
      <c r="U110" s="137">
        <f t="shared" si="54"/>
        <v>0</v>
      </c>
      <c r="V110" s="137">
        <f t="shared" si="55"/>
        <v>0</v>
      </c>
      <c r="Y110" s="87">
        <f t="shared" si="56"/>
        <v>0</v>
      </c>
      <c r="Z110" s="137">
        <f t="shared" si="40"/>
        <v>0</v>
      </c>
      <c r="AB110" s="139"/>
    </row>
    <row r="111" ht="24.95" customHeight="1" spans="1:28">
      <c r="A111" s="103"/>
      <c r="B111" s="118">
        <v>2012902</v>
      </c>
      <c r="C111" s="118" t="s">
        <v>178</v>
      </c>
      <c r="D111" s="116">
        <f t="shared" si="35"/>
        <v>17</v>
      </c>
      <c r="E111" s="116"/>
      <c r="F111" s="116">
        <v>17</v>
      </c>
      <c r="G111" s="116"/>
      <c r="H111" s="116"/>
      <c r="I111" s="116"/>
      <c r="J111" s="116"/>
      <c r="K111" s="116"/>
      <c r="L111" s="116"/>
      <c r="M111" s="116"/>
      <c r="N111" s="116"/>
      <c r="O111" s="116"/>
      <c r="P111" s="128"/>
      <c r="Q111" s="128"/>
      <c r="R111" s="139"/>
      <c r="S111" s="137">
        <f t="shared" si="39"/>
        <v>0</v>
      </c>
      <c r="T111" s="138"/>
      <c r="U111" s="137"/>
      <c r="V111" s="137"/>
      <c r="Y111" s="87"/>
      <c r="Z111" s="137">
        <f t="shared" si="40"/>
        <v>0</v>
      </c>
      <c r="AB111" s="139"/>
    </row>
    <row r="112" ht="24.95" customHeight="1" spans="1:28">
      <c r="A112" s="103"/>
      <c r="B112" s="118">
        <v>2012999</v>
      </c>
      <c r="C112" s="118" t="s">
        <v>255</v>
      </c>
      <c r="D112" s="116">
        <f t="shared" si="35"/>
        <v>4</v>
      </c>
      <c r="E112" s="116"/>
      <c r="F112" s="116">
        <v>4</v>
      </c>
      <c r="G112" s="116">
        <v>4</v>
      </c>
      <c r="H112" s="116"/>
      <c r="I112" s="116"/>
      <c r="J112" s="116"/>
      <c r="K112" s="116"/>
      <c r="L112" s="116"/>
      <c r="M112" s="116"/>
      <c r="N112" s="116"/>
      <c r="O112" s="116"/>
      <c r="P112" s="128"/>
      <c r="Q112" s="128"/>
      <c r="R112" s="139">
        <f>IF(Y112&gt;0,E112+F112,0)</f>
        <v>0</v>
      </c>
      <c r="S112" s="137">
        <f t="shared" si="39"/>
        <v>0</v>
      </c>
      <c r="T112" s="138">
        <f>R112-Y112</f>
        <v>0</v>
      </c>
      <c r="U112" s="137">
        <f>IF(Y112=0,0,IF(T112&lt;0,"负增长",T112/Y112))</f>
        <v>0</v>
      </c>
      <c r="V112" s="137">
        <f>S112-Z112</f>
        <v>0</v>
      </c>
      <c r="Y112" s="87">
        <f>W112+X112</f>
        <v>0</v>
      </c>
      <c r="Z112" s="137">
        <f t="shared" si="40"/>
        <v>0</v>
      </c>
      <c r="AB112" s="139"/>
    </row>
    <row r="113" ht="24.95" customHeight="1" spans="1:28">
      <c r="A113" s="103">
        <v>1</v>
      </c>
      <c r="B113" s="115">
        <v>2013100</v>
      </c>
      <c r="C113" s="115" t="s">
        <v>256</v>
      </c>
      <c r="D113" s="116">
        <f t="shared" si="35"/>
        <v>2252</v>
      </c>
      <c r="E113" s="116">
        <f t="shared" ref="E113:N113" si="59">SUM(E114:E118)</f>
        <v>684</v>
      </c>
      <c r="F113" s="116">
        <f t="shared" si="59"/>
        <v>1568</v>
      </c>
      <c r="G113" s="116">
        <f t="shared" si="59"/>
        <v>198</v>
      </c>
      <c r="H113" s="116">
        <f t="shared" si="59"/>
        <v>0</v>
      </c>
      <c r="I113" s="116">
        <f t="shared" si="59"/>
        <v>0</v>
      </c>
      <c r="J113" s="116">
        <f t="shared" si="59"/>
        <v>0</v>
      </c>
      <c r="K113" s="116">
        <f t="shared" si="59"/>
        <v>0</v>
      </c>
      <c r="L113" s="116">
        <f t="shared" si="59"/>
        <v>0</v>
      </c>
      <c r="M113" s="116">
        <f t="shared" si="59"/>
        <v>0</v>
      </c>
      <c r="N113" s="116">
        <f t="shared" si="59"/>
        <v>0</v>
      </c>
      <c r="O113" s="116"/>
      <c r="P113" s="128"/>
      <c r="Q113" s="128"/>
      <c r="R113" s="139">
        <f>IF(Y113&gt;0,E113+F113,0)</f>
        <v>0</v>
      </c>
      <c r="S113" s="137">
        <f t="shared" si="39"/>
        <v>0</v>
      </c>
      <c r="T113" s="138">
        <f>R113-Y113</f>
        <v>0</v>
      </c>
      <c r="U113" s="137">
        <f>IF(Y113=0,0,IF(T113&lt;0,"负增长",T113/Y113))</f>
        <v>0</v>
      </c>
      <c r="V113" s="137">
        <f>S113-Z113</f>
        <v>0</v>
      </c>
      <c r="Y113" s="87">
        <f>W113+X113</f>
        <v>0</v>
      </c>
      <c r="Z113" s="137">
        <f t="shared" si="40"/>
        <v>0</v>
      </c>
      <c r="AB113" s="139"/>
    </row>
    <row r="114" ht="24.95" customHeight="1" spans="1:28">
      <c r="A114" s="103"/>
      <c r="B114" s="118">
        <v>2013101</v>
      </c>
      <c r="C114" s="118" t="s">
        <v>176</v>
      </c>
      <c r="D114" s="116">
        <f t="shared" si="35"/>
        <v>567</v>
      </c>
      <c r="E114" s="116">
        <v>567</v>
      </c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28"/>
      <c r="Q114" s="128"/>
      <c r="R114" s="139">
        <f>IF(Y114&gt;0,E114+F114,0)</f>
        <v>0</v>
      </c>
      <c r="S114" s="137">
        <f t="shared" si="39"/>
        <v>0</v>
      </c>
      <c r="T114" s="138">
        <f>R114-Y114</f>
        <v>0</v>
      </c>
      <c r="U114" s="137">
        <f>IF(Y114=0,0,IF(T114&lt;0,"负增长",T114/Y114))</f>
        <v>0</v>
      </c>
      <c r="V114" s="137">
        <f>S114-Z114</f>
        <v>0</v>
      </c>
      <c r="Y114" s="87">
        <f>W114+X114</f>
        <v>0</v>
      </c>
      <c r="Z114" s="137">
        <f t="shared" si="40"/>
        <v>0</v>
      </c>
      <c r="AB114" s="139"/>
    </row>
    <row r="115" ht="24.95" customHeight="1" spans="1:28">
      <c r="A115" s="103"/>
      <c r="B115" s="118">
        <v>2013102</v>
      </c>
      <c r="C115" s="118" t="s">
        <v>178</v>
      </c>
      <c r="D115" s="116">
        <f t="shared" si="35"/>
        <v>0</v>
      </c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28"/>
      <c r="Q115" s="128"/>
      <c r="R115" s="139"/>
      <c r="S115" s="137">
        <f t="shared" si="39"/>
        <v>0</v>
      </c>
      <c r="T115" s="138"/>
      <c r="U115" s="137"/>
      <c r="V115" s="137"/>
      <c r="Y115" s="87"/>
      <c r="Z115" s="137">
        <f t="shared" si="40"/>
        <v>0</v>
      </c>
      <c r="AB115" s="139"/>
    </row>
    <row r="116" ht="24.95" customHeight="1" spans="1:28">
      <c r="A116" s="103"/>
      <c r="B116" s="118">
        <v>2013103</v>
      </c>
      <c r="C116" s="118" t="s">
        <v>193</v>
      </c>
      <c r="D116" s="116">
        <f t="shared" si="35"/>
        <v>243</v>
      </c>
      <c r="E116" s="116">
        <v>117</v>
      </c>
      <c r="F116" s="116">
        <v>126</v>
      </c>
      <c r="G116" s="116">
        <v>35</v>
      </c>
      <c r="H116" s="116"/>
      <c r="I116" s="116"/>
      <c r="J116" s="116"/>
      <c r="K116" s="116"/>
      <c r="L116" s="116"/>
      <c r="M116" s="116"/>
      <c r="N116" s="116"/>
      <c r="O116" s="116"/>
      <c r="P116" s="128"/>
      <c r="Q116" s="128"/>
      <c r="R116" s="139">
        <f>IF(Y116&gt;0,E116+F116,0)</f>
        <v>0</v>
      </c>
      <c r="S116" s="137">
        <f t="shared" si="39"/>
        <v>0</v>
      </c>
      <c r="T116" s="138">
        <f>R116-Y116</f>
        <v>0</v>
      </c>
      <c r="U116" s="137">
        <f>IF(Y116=0,0,IF(T116&lt;0,"负增长",T116/Y116))</f>
        <v>0</v>
      </c>
      <c r="V116" s="137">
        <f>S116-Z116</f>
        <v>0</v>
      </c>
      <c r="Y116" s="87">
        <f>W116+X116</f>
        <v>0</v>
      </c>
      <c r="Z116" s="137">
        <f t="shared" si="40"/>
        <v>0</v>
      </c>
      <c r="AB116" s="139"/>
    </row>
    <row r="117" ht="24.95" customHeight="1" spans="1:28">
      <c r="A117" s="103"/>
      <c r="B117" s="118">
        <v>2013105</v>
      </c>
      <c r="C117" s="118" t="s">
        <v>257</v>
      </c>
      <c r="D117" s="116">
        <f t="shared" si="35"/>
        <v>192</v>
      </c>
      <c r="E117" s="116"/>
      <c r="F117" s="116">
        <v>192</v>
      </c>
      <c r="G117" s="116">
        <v>163</v>
      </c>
      <c r="H117" s="116"/>
      <c r="I117" s="116"/>
      <c r="J117" s="116"/>
      <c r="K117" s="116"/>
      <c r="L117" s="116"/>
      <c r="M117" s="116"/>
      <c r="N117" s="116"/>
      <c r="O117" s="116"/>
      <c r="P117" s="128"/>
      <c r="Q117" s="128"/>
      <c r="R117" s="139">
        <f>IF(Y117&gt;0,E117+F117,0)</f>
        <v>0</v>
      </c>
      <c r="S117" s="137">
        <f t="shared" si="39"/>
        <v>0</v>
      </c>
      <c r="T117" s="138">
        <f>R117-Y117</f>
        <v>0</v>
      </c>
      <c r="U117" s="137">
        <f>IF(Y117=0,0,IF(T117&lt;0,"负增长",T117/Y117))</f>
        <v>0</v>
      </c>
      <c r="V117" s="137">
        <f>S117-Z117</f>
        <v>0</v>
      </c>
      <c r="Y117" s="87">
        <f>W117+X117</f>
        <v>0</v>
      </c>
      <c r="Z117" s="137">
        <f t="shared" si="40"/>
        <v>0</v>
      </c>
      <c r="AB117" s="139"/>
    </row>
    <row r="118" ht="24.95" customHeight="1" spans="1:28">
      <c r="A118" s="103"/>
      <c r="B118" s="118">
        <v>2013199</v>
      </c>
      <c r="C118" s="119" t="s">
        <v>258</v>
      </c>
      <c r="D118" s="116">
        <f t="shared" si="35"/>
        <v>1250</v>
      </c>
      <c r="E118" s="116"/>
      <c r="F118" s="116">
        <v>1250</v>
      </c>
      <c r="G118" s="116"/>
      <c r="H118" s="116"/>
      <c r="I118" s="116"/>
      <c r="J118" s="116"/>
      <c r="K118" s="116"/>
      <c r="L118" s="116"/>
      <c r="M118" s="116"/>
      <c r="N118" s="116"/>
      <c r="O118" s="116"/>
      <c r="P118" s="128"/>
      <c r="Q118" s="128"/>
      <c r="R118" s="139">
        <f>IF(Y118&gt;0,E118+F118,0)</f>
        <v>0</v>
      </c>
      <c r="S118" s="137">
        <f t="shared" si="39"/>
        <v>0</v>
      </c>
      <c r="T118" s="138">
        <f>R118-Y118</f>
        <v>0</v>
      </c>
      <c r="U118" s="137">
        <f>IF(Y118=0,0,IF(T118&lt;0,"负增长",T118/Y118))</f>
        <v>0</v>
      </c>
      <c r="V118" s="137">
        <f>S118-Z118</f>
        <v>0</v>
      </c>
      <c r="Y118" s="87">
        <f>W118+X118</f>
        <v>0</v>
      </c>
      <c r="Z118" s="137">
        <f t="shared" si="40"/>
        <v>0</v>
      </c>
      <c r="AB118" s="139"/>
    </row>
    <row r="119" ht="24.95" customHeight="1" spans="1:28">
      <c r="A119" s="103">
        <v>1</v>
      </c>
      <c r="B119" s="115">
        <v>2013200</v>
      </c>
      <c r="C119" s="115" t="s">
        <v>259</v>
      </c>
      <c r="D119" s="116">
        <f t="shared" si="35"/>
        <v>935</v>
      </c>
      <c r="E119" s="116">
        <f t="shared" ref="E119:N119" si="60">SUM(E120:E122)</f>
        <v>285</v>
      </c>
      <c r="F119" s="116">
        <f t="shared" si="60"/>
        <v>650</v>
      </c>
      <c r="G119" s="116">
        <f t="shared" si="60"/>
        <v>224</v>
      </c>
      <c r="H119" s="116">
        <f t="shared" si="60"/>
        <v>0</v>
      </c>
      <c r="I119" s="116">
        <f t="shared" si="60"/>
        <v>0</v>
      </c>
      <c r="J119" s="116">
        <f t="shared" si="60"/>
        <v>0</v>
      </c>
      <c r="K119" s="116">
        <f t="shared" si="60"/>
        <v>0</v>
      </c>
      <c r="L119" s="116">
        <f t="shared" si="60"/>
        <v>0</v>
      </c>
      <c r="M119" s="116">
        <f t="shared" si="60"/>
        <v>0</v>
      </c>
      <c r="N119" s="116">
        <f t="shared" si="60"/>
        <v>0</v>
      </c>
      <c r="O119" s="116"/>
      <c r="P119" s="128"/>
      <c r="Q119" s="128"/>
      <c r="R119" s="139">
        <f>IF(Y119&gt;0,E119+F119,0)</f>
        <v>0</v>
      </c>
      <c r="S119" s="137">
        <f t="shared" si="39"/>
        <v>0</v>
      </c>
      <c r="T119" s="138">
        <f>R119-Y119</f>
        <v>0</v>
      </c>
      <c r="U119" s="137">
        <f>IF(Y119=0,0,IF(T119&lt;0,"负增长",T119/Y119))</f>
        <v>0</v>
      </c>
      <c r="V119" s="137">
        <f>S119-Z119</f>
        <v>0</v>
      </c>
      <c r="Y119" s="87">
        <f>W119+X119</f>
        <v>0</v>
      </c>
      <c r="Z119" s="137">
        <f t="shared" si="40"/>
        <v>0</v>
      </c>
      <c r="AB119" s="139"/>
    </row>
    <row r="120" ht="24.95" customHeight="1" spans="1:28">
      <c r="A120" s="103"/>
      <c r="B120" s="118">
        <v>2013201</v>
      </c>
      <c r="C120" s="118" t="s">
        <v>176</v>
      </c>
      <c r="D120" s="116">
        <f t="shared" si="35"/>
        <v>285</v>
      </c>
      <c r="E120" s="116">
        <v>285</v>
      </c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28"/>
      <c r="Q120" s="128"/>
      <c r="R120" s="139">
        <f>IF(Y120&gt;0,E120+F120,0)</f>
        <v>0</v>
      </c>
      <c r="S120" s="137">
        <f t="shared" si="39"/>
        <v>0</v>
      </c>
      <c r="T120" s="138">
        <f>R120-Y120</f>
        <v>0</v>
      </c>
      <c r="U120" s="137">
        <f>IF(Y120=0,0,IF(T120&lt;0,"负增长",T120/Y120))</f>
        <v>0</v>
      </c>
      <c r="V120" s="137">
        <f>S120-Z120</f>
        <v>0</v>
      </c>
      <c r="Y120" s="87">
        <f>W120+X120</f>
        <v>0</v>
      </c>
      <c r="Z120" s="137">
        <f t="shared" si="40"/>
        <v>0</v>
      </c>
      <c r="AB120" s="139"/>
    </row>
    <row r="121" ht="24.95" customHeight="1" spans="1:28">
      <c r="A121" s="103"/>
      <c r="B121" s="118">
        <v>2013202</v>
      </c>
      <c r="C121" s="118" t="s">
        <v>178</v>
      </c>
      <c r="D121" s="116">
        <f t="shared" si="35"/>
        <v>650</v>
      </c>
      <c r="E121" s="116"/>
      <c r="F121" s="116">
        <v>650</v>
      </c>
      <c r="G121" s="116">
        <v>224</v>
      </c>
      <c r="H121" s="116"/>
      <c r="I121" s="116"/>
      <c r="J121" s="116"/>
      <c r="K121" s="116"/>
      <c r="L121" s="116"/>
      <c r="M121" s="116"/>
      <c r="N121" s="116"/>
      <c r="O121" s="116"/>
      <c r="P121" s="128"/>
      <c r="Q121" s="128"/>
      <c r="R121" s="139"/>
      <c r="S121" s="137">
        <f t="shared" si="39"/>
        <v>0</v>
      </c>
      <c r="T121" s="138"/>
      <c r="U121" s="137"/>
      <c r="V121" s="137"/>
      <c r="Y121" s="87"/>
      <c r="Z121" s="137">
        <f t="shared" si="40"/>
        <v>0</v>
      </c>
      <c r="AB121" s="139"/>
    </row>
    <row r="122" ht="24.95" customHeight="1" spans="1:28">
      <c r="A122" s="103"/>
      <c r="B122" s="118">
        <v>2013299</v>
      </c>
      <c r="C122" s="118" t="s">
        <v>260</v>
      </c>
      <c r="D122" s="116">
        <f t="shared" si="35"/>
        <v>0</v>
      </c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28"/>
      <c r="Q122" s="128"/>
      <c r="R122" s="139">
        <f>IF(Y122&gt;0,E122+F122,0)</f>
        <v>0</v>
      </c>
      <c r="S122" s="137">
        <f t="shared" si="39"/>
        <v>0</v>
      </c>
      <c r="T122" s="138">
        <f>R122-Y122</f>
        <v>0</v>
      </c>
      <c r="U122" s="137">
        <f>IF(Y122=0,0,IF(T122&lt;0,"负增长",T122/Y122))</f>
        <v>0</v>
      </c>
      <c r="V122" s="137">
        <f>S122-Z122</f>
        <v>0</v>
      </c>
      <c r="Y122" s="87">
        <f>W122+X122</f>
        <v>0</v>
      </c>
      <c r="Z122" s="137">
        <f t="shared" si="40"/>
        <v>0</v>
      </c>
      <c r="AB122" s="139"/>
    </row>
    <row r="123" ht="24.95" customHeight="1" spans="1:28">
      <c r="A123" s="103">
        <v>1</v>
      </c>
      <c r="B123" s="115">
        <v>2013300</v>
      </c>
      <c r="C123" s="115" t="s">
        <v>261</v>
      </c>
      <c r="D123" s="116">
        <f t="shared" si="35"/>
        <v>326</v>
      </c>
      <c r="E123" s="116">
        <f t="shared" ref="E123:N123" si="61">SUM(E124:E126)</f>
        <v>194</v>
      </c>
      <c r="F123" s="116">
        <f t="shared" si="61"/>
        <v>132</v>
      </c>
      <c r="G123" s="116">
        <f t="shared" si="61"/>
        <v>18</v>
      </c>
      <c r="H123" s="116">
        <f t="shared" si="61"/>
        <v>0</v>
      </c>
      <c r="I123" s="116">
        <f t="shared" si="61"/>
        <v>0</v>
      </c>
      <c r="J123" s="116">
        <f t="shared" si="61"/>
        <v>0</v>
      </c>
      <c r="K123" s="116">
        <f t="shared" si="61"/>
        <v>0</v>
      </c>
      <c r="L123" s="116">
        <f t="shared" si="61"/>
        <v>0</v>
      </c>
      <c r="M123" s="116">
        <f t="shared" si="61"/>
        <v>0</v>
      </c>
      <c r="N123" s="116">
        <f t="shared" si="61"/>
        <v>0</v>
      </c>
      <c r="O123" s="116"/>
      <c r="P123" s="128"/>
      <c r="Q123" s="128"/>
      <c r="R123" s="139">
        <f>IF(Y123&gt;0,E123+F123,0)</f>
        <v>0</v>
      </c>
      <c r="S123" s="137">
        <f t="shared" si="39"/>
        <v>0</v>
      </c>
      <c r="T123" s="138">
        <f>R123-Y123</f>
        <v>0</v>
      </c>
      <c r="U123" s="137">
        <f>IF(Y123=0,0,IF(T123&lt;0,"负增长",T123/Y123))</f>
        <v>0</v>
      </c>
      <c r="V123" s="137">
        <f>S123-Z123</f>
        <v>0</v>
      </c>
      <c r="Y123" s="87">
        <f>W123+X123</f>
        <v>0</v>
      </c>
      <c r="Z123" s="137">
        <f t="shared" si="40"/>
        <v>0</v>
      </c>
      <c r="AB123" s="139"/>
    </row>
    <row r="124" ht="24.95" customHeight="1" spans="1:28">
      <c r="A124" s="103"/>
      <c r="B124" s="118">
        <v>2013301</v>
      </c>
      <c r="C124" s="118" t="s">
        <v>176</v>
      </c>
      <c r="D124" s="116">
        <f t="shared" si="35"/>
        <v>194</v>
      </c>
      <c r="E124" s="116">
        <v>194</v>
      </c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28"/>
      <c r="Q124" s="128"/>
      <c r="R124" s="139">
        <f>IF(Y124&gt;0,E124+F124,0)</f>
        <v>0</v>
      </c>
      <c r="S124" s="137">
        <f t="shared" si="39"/>
        <v>0</v>
      </c>
      <c r="T124" s="138">
        <f>R124-Y124</f>
        <v>0</v>
      </c>
      <c r="U124" s="137">
        <f>IF(Y124=0,0,IF(T124&lt;0,"负增长",T124/Y124))</f>
        <v>0</v>
      </c>
      <c r="V124" s="137">
        <f>S124-Z124</f>
        <v>0</v>
      </c>
      <c r="Y124" s="87">
        <f>W124+X124</f>
        <v>0</v>
      </c>
      <c r="Z124" s="137">
        <f t="shared" si="40"/>
        <v>0</v>
      </c>
      <c r="AB124" s="139"/>
    </row>
    <row r="125" ht="24.95" customHeight="1" spans="1:28">
      <c r="A125" s="103"/>
      <c r="B125" s="118">
        <v>2013302</v>
      </c>
      <c r="C125" s="118" t="s">
        <v>178</v>
      </c>
      <c r="D125" s="116">
        <f t="shared" si="35"/>
        <v>132</v>
      </c>
      <c r="E125" s="116"/>
      <c r="F125" s="116">
        <v>132</v>
      </c>
      <c r="G125" s="116">
        <v>18</v>
      </c>
      <c r="H125" s="116"/>
      <c r="I125" s="116"/>
      <c r="J125" s="116"/>
      <c r="K125" s="116"/>
      <c r="L125" s="116"/>
      <c r="M125" s="116"/>
      <c r="N125" s="116"/>
      <c r="O125" s="116"/>
      <c r="P125" s="128"/>
      <c r="Q125" s="128"/>
      <c r="R125" s="139"/>
      <c r="S125" s="137">
        <f t="shared" si="39"/>
        <v>0</v>
      </c>
      <c r="T125" s="138"/>
      <c r="U125" s="137"/>
      <c r="V125" s="137"/>
      <c r="Y125" s="87"/>
      <c r="Z125" s="137">
        <f t="shared" si="40"/>
        <v>0</v>
      </c>
      <c r="AB125" s="139"/>
    </row>
    <row r="126" ht="24.95" customHeight="1" spans="1:28">
      <c r="A126" s="103"/>
      <c r="B126" s="118">
        <v>2013399</v>
      </c>
      <c r="C126" s="118" t="s">
        <v>262</v>
      </c>
      <c r="D126" s="116">
        <f t="shared" si="35"/>
        <v>0</v>
      </c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28"/>
      <c r="Q126" s="128"/>
      <c r="R126" s="139">
        <f>IF(Y126&gt;0,E126+F126,0)</f>
        <v>0</v>
      </c>
      <c r="S126" s="137">
        <f t="shared" si="39"/>
        <v>0</v>
      </c>
      <c r="T126" s="138">
        <f>R126-Y126</f>
        <v>0</v>
      </c>
      <c r="U126" s="137">
        <f>IF(Y126=0,0,IF(T126&lt;0,"负增长",T126/Y126))</f>
        <v>0</v>
      </c>
      <c r="V126" s="137">
        <f>S126-Z126</f>
        <v>0</v>
      </c>
      <c r="Y126" s="87">
        <f>W126+X126</f>
        <v>0</v>
      </c>
      <c r="Z126" s="137">
        <f t="shared" si="40"/>
        <v>0</v>
      </c>
      <c r="AB126" s="139"/>
    </row>
    <row r="127" ht="24.95" customHeight="1" spans="1:28">
      <c r="A127" s="103">
        <v>1</v>
      </c>
      <c r="B127" s="115">
        <v>2013400</v>
      </c>
      <c r="C127" s="115" t="s">
        <v>263</v>
      </c>
      <c r="D127" s="116">
        <f t="shared" si="35"/>
        <v>148</v>
      </c>
      <c r="E127" s="116">
        <f t="shared" ref="E127:N127" si="62">SUM(E128:E130)</f>
        <v>148</v>
      </c>
      <c r="F127" s="116">
        <f t="shared" si="62"/>
        <v>0</v>
      </c>
      <c r="G127" s="116">
        <f t="shared" si="62"/>
        <v>0</v>
      </c>
      <c r="H127" s="116">
        <f t="shared" si="62"/>
        <v>0</v>
      </c>
      <c r="I127" s="116">
        <f t="shared" si="62"/>
        <v>0</v>
      </c>
      <c r="J127" s="116">
        <f t="shared" si="62"/>
        <v>0</v>
      </c>
      <c r="K127" s="116">
        <f t="shared" si="62"/>
        <v>0</v>
      </c>
      <c r="L127" s="116">
        <f t="shared" si="62"/>
        <v>0</v>
      </c>
      <c r="M127" s="116">
        <f t="shared" si="62"/>
        <v>0</v>
      </c>
      <c r="N127" s="116">
        <f t="shared" si="62"/>
        <v>0</v>
      </c>
      <c r="O127" s="116"/>
      <c r="P127" s="128"/>
      <c r="Q127" s="128"/>
      <c r="R127" s="139">
        <f>IF(Y127&gt;0,E127+F127,0)</f>
        <v>0</v>
      </c>
      <c r="S127" s="137">
        <f t="shared" si="39"/>
        <v>0</v>
      </c>
      <c r="T127" s="138">
        <f>R127-Y127</f>
        <v>0</v>
      </c>
      <c r="U127" s="137">
        <f>IF(Y127=0,0,IF(T127&lt;0,"负增长",T127/Y127))</f>
        <v>0</v>
      </c>
      <c r="V127" s="137">
        <f>S127-Z127</f>
        <v>0</v>
      </c>
      <c r="Y127" s="87">
        <f>W127+X127</f>
        <v>0</v>
      </c>
      <c r="Z127" s="137">
        <f t="shared" si="40"/>
        <v>0</v>
      </c>
      <c r="AB127" s="139"/>
    </row>
    <row r="128" ht="24.95" customHeight="1" spans="1:28">
      <c r="A128" s="103"/>
      <c r="B128" s="118">
        <v>2013401</v>
      </c>
      <c r="C128" s="118" t="s">
        <v>176</v>
      </c>
      <c r="D128" s="116">
        <f t="shared" si="35"/>
        <v>148</v>
      </c>
      <c r="E128" s="116">
        <v>148</v>
      </c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28"/>
      <c r="Q128" s="128"/>
      <c r="R128" s="139">
        <f>IF(Y128&gt;0,E128+F128,0)</f>
        <v>0</v>
      </c>
      <c r="S128" s="137">
        <f t="shared" si="39"/>
        <v>0</v>
      </c>
      <c r="T128" s="138">
        <f>R128-Y128</f>
        <v>0</v>
      </c>
      <c r="U128" s="137">
        <f>IF(Y128=0,0,IF(T128&lt;0,"负增长",T128/Y128))</f>
        <v>0</v>
      </c>
      <c r="V128" s="137">
        <f>S128-Z128</f>
        <v>0</v>
      </c>
      <c r="Y128" s="87">
        <f>W128+X128</f>
        <v>0</v>
      </c>
      <c r="Z128" s="137">
        <f t="shared" si="40"/>
        <v>0</v>
      </c>
      <c r="AB128" s="139"/>
    </row>
    <row r="129" ht="24.95" customHeight="1" spans="1:28">
      <c r="A129" s="103"/>
      <c r="B129" s="118">
        <v>2012402</v>
      </c>
      <c r="C129" s="118" t="s">
        <v>178</v>
      </c>
      <c r="D129" s="116">
        <f t="shared" si="35"/>
        <v>0</v>
      </c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28"/>
      <c r="Q129" s="128"/>
      <c r="R129" s="139"/>
      <c r="S129" s="137">
        <f t="shared" si="39"/>
        <v>0</v>
      </c>
      <c r="T129" s="138"/>
      <c r="U129" s="137"/>
      <c r="V129" s="137"/>
      <c r="Y129" s="87"/>
      <c r="Z129" s="137">
        <f t="shared" si="40"/>
        <v>0</v>
      </c>
      <c r="AB129" s="139"/>
    </row>
    <row r="130" ht="24.95" customHeight="1" spans="1:28">
      <c r="A130" s="103"/>
      <c r="B130" s="118">
        <v>2013499</v>
      </c>
      <c r="C130" s="118" t="s">
        <v>264</v>
      </c>
      <c r="D130" s="116">
        <f t="shared" si="35"/>
        <v>0</v>
      </c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28"/>
      <c r="Q130" s="128"/>
      <c r="R130" s="139">
        <f t="shared" ref="R130:R135" si="63">IF(Y130&gt;0,E130+F130,0)</f>
        <v>0</v>
      </c>
      <c r="S130" s="137">
        <f t="shared" si="39"/>
        <v>0</v>
      </c>
      <c r="T130" s="138">
        <f t="shared" ref="T130:T135" si="64">R130-Y130</f>
        <v>0</v>
      </c>
      <c r="U130" s="137">
        <f t="shared" ref="U130:U135" si="65">IF(Y130=0,0,IF(T130&lt;0,"负增长",T130/Y130))</f>
        <v>0</v>
      </c>
      <c r="V130" s="137">
        <f t="shared" ref="V130:V135" si="66">S130-Z130</f>
        <v>0</v>
      </c>
      <c r="Y130" s="87">
        <f t="shared" ref="Y130:Y135" si="67">W130+X130</f>
        <v>0</v>
      </c>
      <c r="Z130" s="137">
        <f t="shared" si="40"/>
        <v>0</v>
      </c>
      <c r="AB130" s="139"/>
    </row>
    <row r="131" ht="24.95" customHeight="1" spans="1:28">
      <c r="A131" s="103">
        <v>1</v>
      </c>
      <c r="B131" s="115">
        <v>2013600</v>
      </c>
      <c r="C131" s="115" t="s">
        <v>265</v>
      </c>
      <c r="D131" s="116">
        <f t="shared" si="35"/>
        <v>934</v>
      </c>
      <c r="E131" s="116">
        <f t="shared" ref="E131:N131" si="68">E132+SUM(E136:E138)</f>
        <v>282</v>
      </c>
      <c r="F131" s="116">
        <f t="shared" si="68"/>
        <v>652</v>
      </c>
      <c r="G131" s="116">
        <f t="shared" si="68"/>
        <v>325</v>
      </c>
      <c r="H131" s="116">
        <f t="shared" si="68"/>
        <v>0</v>
      </c>
      <c r="I131" s="116">
        <f t="shared" si="68"/>
        <v>0</v>
      </c>
      <c r="J131" s="116">
        <f t="shared" si="68"/>
        <v>0</v>
      </c>
      <c r="K131" s="116">
        <f t="shared" si="68"/>
        <v>0</v>
      </c>
      <c r="L131" s="116">
        <f t="shared" si="68"/>
        <v>0</v>
      </c>
      <c r="M131" s="116">
        <f t="shared" si="68"/>
        <v>0</v>
      </c>
      <c r="N131" s="116">
        <f t="shared" si="68"/>
        <v>0</v>
      </c>
      <c r="O131" s="116"/>
      <c r="P131" s="128"/>
      <c r="Q131" s="128"/>
      <c r="R131" s="139">
        <f t="shared" si="63"/>
        <v>0</v>
      </c>
      <c r="S131" s="137">
        <f t="shared" si="39"/>
        <v>0</v>
      </c>
      <c r="T131" s="138">
        <f t="shared" si="64"/>
        <v>0</v>
      </c>
      <c r="U131" s="137">
        <f t="shared" si="65"/>
        <v>0</v>
      </c>
      <c r="V131" s="137">
        <f t="shared" si="66"/>
        <v>0</v>
      </c>
      <c r="Y131" s="87">
        <f t="shared" si="67"/>
        <v>0</v>
      </c>
      <c r="Z131" s="137">
        <f t="shared" si="40"/>
        <v>0</v>
      </c>
      <c r="AB131" s="139"/>
    </row>
    <row r="132" ht="24.95" customHeight="1" spans="1:28">
      <c r="A132" s="103">
        <v>1</v>
      </c>
      <c r="B132" s="118">
        <v>2013601</v>
      </c>
      <c r="C132" s="118" t="s">
        <v>176</v>
      </c>
      <c r="D132" s="116">
        <f t="shared" si="35"/>
        <v>282</v>
      </c>
      <c r="E132" s="116">
        <v>282</v>
      </c>
      <c r="F132" s="116"/>
      <c r="G132" s="116">
        <f t="shared" ref="G132:N132" si="69">SUM(G133:G135)</f>
        <v>0</v>
      </c>
      <c r="H132" s="116">
        <f t="shared" si="69"/>
        <v>0</v>
      </c>
      <c r="I132" s="116">
        <f t="shared" si="69"/>
        <v>0</v>
      </c>
      <c r="J132" s="116">
        <f t="shared" si="69"/>
        <v>0</v>
      </c>
      <c r="K132" s="116">
        <f t="shared" si="69"/>
        <v>0</v>
      </c>
      <c r="L132" s="116">
        <f t="shared" si="69"/>
        <v>0</v>
      </c>
      <c r="M132" s="116">
        <f t="shared" si="69"/>
        <v>0</v>
      </c>
      <c r="N132" s="116">
        <f t="shared" si="69"/>
        <v>0</v>
      </c>
      <c r="O132" s="116"/>
      <c r="P132" s="128"/>
      <c r="Q132" s="128"/>
      <c r="R132" s="139">
        <f t="shared" si="63"/>
        <v>0</v>
      </c>
      <c r="S132" s="137">
        <f t="shared" si="39"/>
        <v>0</v>
      </c>
      <c r="T132" s="138">
        <f t="shared" si="64"/>
        <v>0</v>
      </c>
      <c r="U132" s="137">
        <f t="shared" si="65"/>
        <v>0</v>
      </c>
      <c r="V132" s="137">
        <f t="shared" si="66"/>
        <v>0</v>
      </c>
      <c r="Y132" s="87">
        <f t="shared" si="67"/>
        <v>0</v>
      </c>
      <c r="Z132" s="137">
        <f t="shared" si="40"/>
        <v>0</v>
      </c>
      <c r="AB132" s="139"/>
    </row>
    <row r="133" ht="24.95" customHeight="1" spans="1:28">
      <c r="A133" s="103"/>
      <c r="B133" s="118"/>
      <c r="C133" s="118" t="s">
        <v>266</v>
      </c>
      <c r="D133" s="116">
        <f t="shared" si="35"/>
        <v>147</v>
      </c>
      <c r="E133" s="116">
        <v>147</v>
      </c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28"/>
      <c r="Q133" s="128"/>
      <c r="R133" s="139">
        <f t="shared" si="63"/>
        <v>0</v>
      </c>
      <c r="S133" s="137">
        <f t="shared" si="39"/>
        <v>0</v>
      </c>
      <c r="T133" s="138">
        <f t="shared" si="64"/>
        <v>0</v>
      </c>
      <c r="U133" s="137">
        <f t="shared" si="65"/>
        <v>0</v>
      </c>
      <c r="V133" s="137">
        <f t="shared" si="66"/>
        <v>0</v>
      </c>
      <c r="Y133" s="87">
        <f t="shared" si="67"/>
        <v>0</v>
      </c>
      <c r="Z133" s="137">
        <f t="shared" si="40"/>
        <v>0</v>
      </c>
      <c r="AB133" s="139"/>
    </row>
    <row r="134" ht="24.95" customHeight="1" spans="1:28">
      <c r="A134" s="103"/>
      <c r="B134" s="118"/>
      <c r="C134" s="118" t="s">
        <v>267</v>
      </c>
      <c r="D134" s="116">
        <f t="shared" si="35"/>
        <v>70</v>
      </c>
      <c r="E134" s="116">
        <v>70</v>
      </c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28"/>
      <c r="Q134" s="128"/>
      <c r="R134" s="139">
        <f t="shared" si="63"/>
        <v>0</v>
      </c>
      <c r="S134" s="137">
        <f t="shared" si="39"/>
        <v>0</v>
      </c>
      <c r="T134" s="138">
        <f t="shared" si="64"/>
        <v>0</v>
      </c>
      <c r="U134" s="137">
        <f t="shared" si="65"/>
        <v>0</v>
      </c>
      <c r="V134" s="137">
        <f t="shared" si="66"/>
        <v>0</v>
      </c>
      <c r="Y134" s="87">
        <f t="shared" si="67"/>
        <v>0</v>
      </c>
      <c r="Z134" s="137">
        <f t="shared" si="40"/>
        <v>0</v>
      </c>
      <c r="AB134" s="139"/>
    </row>
    <row r="135" ht="24.95" customHeight="1" spans="1:28">
      <c r="A135" s="103"/>
      <c r="B135" s="118"/>
      <c r="C135" s="118" t="s">
        <v>268</v>
      </c>
      <c r="D135" s="116">
        <f t="shared" si="35"/>
        <v>65</v>
      </c>
      <c r="E135" s="116">
        <v>65</v>
      </c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28"/>
      <c r="Q135" s="128"/>
      <c r="R135" s="139">
        <f t="shared" si="63"/>
        <v>0</v>
      </c>
      <c r="S135" s="137">
        <f t="shared" si="39"/>
        <v>0</v>
      </c>
      <c r="T135" s="138">
        <f t="shared" si="64"/>
        <v>0</v>
      </c>
      <c r="U135" s="137">
        <f t="shared" si="65"/>
        <v>0</v>
      </c>
      <c r="V135" s="137">
        <f t="shared" si="66"/>
        <v>0</v>
      </c>
      <c r="Y135" s="87">
        <f t="shared" si="67"/>
        <v>0</v>
      </c>
      <c r="Z135" s="137">
        <f t="shared" si="40"/>
        <v>0</v>
      </c>
      <c r="AB135" s="139"/>
    </row>
    <row r="136" ht="24.95" customHeight="1" spans="1:28">
      <c r="A136" s="103"/>
      <c r="B136" s="118">
        <v>2013602</v>
      </c>
      <c r="C136" s="118" t="s">
        <v>178</v>
      </c>
      <c r="D136" s="116">
        <f t="shared" si="35"/>
        <v>0</v>
      </c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28"/>
      <c r="Q136" s="128"/>
      <c r="R136" s="139"/>
      <c r="S136" s="137">
        <f t="shared" si="39"/>
        <v>0</v>
      </c>
      <c r="T136" s="138"/>
      <c r="U136" s="137"/>
      <c r="V136" s="137"/>
      <c r="Y136" s="87"/>
      <c r="Z136" s="137">
        <f t="shared" si="40"/>
        <v>0</v>
      </c>
      <c r="AB136" s="139"/>
    </row>
    <row r="137" ht="24.95" customHeight="1" spans="1:28">
      <c r="A137" s="103"/>
      <c r="B137" s="118">
        <v>2013603</v>
      </c>
      <c r="C137" s="118" t="s">
        <v>193</v>
      </c>
      <c r="D137" s="116">
        <f t="shared" ref="D137:D200" si="70">E137+F137</f>
        <v>0</v>
      </c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28"/>
      <c r="Q137" s="128"/>
      <c r="R137" s="139">
        <f t="shared" ref="R137:R160" si="71">IF(Y137&gt;0,E137+F137,0)</f>
        <v>0</v>
      </c>
      <c r="S137" s="137">
        <f t="shared" si="39"/>
        <v>0</v>
      </c>
      <c r="T137" s="138">
        <f t="shared" ref="T137:T178" si="72">R137-Y137</f>
        <v>0</v>
      </c>
      <c r="U137" s="137">
        <f t="shared" ref="U137:U178" si="73">IF(Y137=0,0,IF(T137&lt;0,"负增长",T137/Y137))</f>
        <v>0</v>
      </c>
      <c r="V137" s="137">
        <f t="shared" ref="V137:V178" si="74">S137-Z137</f>
        <v>0</v>
      </c>
      <c r="Y137" s="87">
        <f t="shared" ref="Y137:Y178" si="75">W137+X137</f>
        <v>0</v>
      </c>
      <c r="Z137" s="137">
        <f t="shared" si="40"/>
        <v>0</v>
      </c>
      <c r="AB137" s="139"/>
    </row>
    <row r="138" ht="24.95" customHeight="1" spans="1:28">
      <c r="A138" s="103"/>
      <c r="B138" s="118">
        <v>2013699</v>
      </c>
      <c r="C138" s="118" t="s">
        <v>269</v>
      </c>
      <c r="D138" s="116">
        <f t="shared" si="70"/>
        <v>652</v>
      </c>
      <c r="E138" s="116"/>
      <c r="F138" s="116">
        <v>652</v>
      </c>
      <c r="G138" s="116">
        <v>325</v>
      </c>
      <c r="H138" s="116"/>
      <c r="I138" s="116"/>
      <c r="J138" s="116"/>
      <c r="K138" s="116"/>
      <c r="L138" s="116"/>
      <c r="M138" s="116"/>
      <c r="N138" s="116"/>
      <c r="O138" s="116"/>
      <c r="P138" s="128"/>
      <c r="Q138" s="128"/>
      <c r="R138" s="139">
        <f t="shared" si="71"/>
        <v>0</v>
      </c>
      <c r="S138" s="137">
        <f t="shared" si="39"/>
        <v>0</v>
      </c>
      <c r="T138" s="138">
        <f t="shared" si="72"/>
        <v>0</v>
      </c>
      <c r="U138" s="137">
        <f t="shared" si="73"/>
        <v>0</v>
      </c>
      <c r="V138" s="137">
        <f t="shared" si="74"/>
        <v>0</v>
      </c>
      <c r="Y138" s="87">
        <f t="shared" si="75"/>
        <v>0</v>
      </c>
      <c r="Z138" s="137">
        <f t="shared" si="40"/>
        <v>0</v>
      </c>
      <c r="AB138" s="139"/>
    </row>
    <row r="139" ht="24.95" customHeight="1" spans="1:28">
      <c r="A139" s="103">
        <v>1</v>
      </c>
      <c r="B139" s="115">
        <v>2019900</v>
      </c>
      <c r="C139" s="115" t="s">
        <v>270</v>
      </c>
      <c r="D139" s="116">
        <f t="shared" si="70"/>
        <v>11647</v>
      </c>
      <c r="E139" s="116">
        <f t="shared" ref="E139:N139" si="76">SUM(E140:E141)</f>
        <v>304</v>
      </c>
      <c r="F139" s="116">
        <v>11343</v>
      </c>
      <c r="G139" s="116">
        <f t="shared" si="76"/>
        <v>3995</v>
      </c>
      <c r="H139" s="116">
        <f t="shared" si="76"/>
        <v>0</v>
      </c>
      <c r="I139" s="116">
        <f t="shared" si="76"/>
        <v>0</v>
      </c>
      <c r="J139" s="116">
        <f t="shared" si="76"/>
        <v>0</v>
      </c>
      <c r="K139" s="116">
        <f t="shared" si="76"/>
        <v>0</v>
      </c>
      <c r="L139" s="116">
        <f t="shared" si="76"/>
        <v>0</v>
      </c>
      <c r="M139" s="116">
        <f t="shared" si="76"/>
        <v>0</v>
      </c>
      <c r="N139" s="116">
        <f t="shared" si="76"/>
        <v>0</v>
      </c>
      <c r="O139" s="116"/>
      <c r="P139" s="128"/>
      <c r="Q139" s="128"/>
      <c r="R139" s="139">
        <f t="shared" si="71"/>
        <v>0</v>
      </c>
      <c r="S139" s="137">
        <f t="shared" si="39"/>
        <v>0</v>
      </c>
      <c r="T139" s="138">
        <f t="shared" si="72"/>
        <v>0</v>
      </c>
      <c r="U139" s="137">
        <f t="shared" si="73"/>
        <v>0</v>
      </c>
      <c r="V139" s="137">
        <f t="shared" si="74"/>
        <v>0</v>
      </c>
      <c r="Y139" s="87">
        <f t="shared" si="75"/>
        <v>0</v>
      </c>
      <c r="Z139" s="137">
        <f t="shared" si="40"/>
        <v>0</v>
      </c>
      <c r="AB139" s="139"/>
    </row>
    <row r="140" ht="24.95" customHeight="1" spans="1:28">
      <c r="A140" s="103"/>
      <c r="B140" s="118">
        <v>2019901</v>
      </c>
      <c r="C140" s="118" t="s">
        <v>271</v>
      </c>
      <c r="D140" s="116">
        <f t="shared" si="70"/>
        <v>0</v>
      </c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28"/>
      <c r="Q140" s="128"/>
      <c r="R140" s="139">
        <f t="shared" si="71"/>
        <v>0</v>
      </c>
      <c r="S140" s="137">
        <f t="shared" si="39"/>
        <v>0</v>
      </c>
      <c r="T140" s="138">
        <f t="shared" si="72"/>
        <v>0</v>
      </c>
      <c r="U140" s="137">
        <f t="shared" si="73"/>
        <v>0</v>
      </c>
      <c r="V140" s="137">
        <f t="shared" si="74"/>
        <v>0</v>
      </c>
      <c r="Y140" s="87">
        <f t="shared" si="75"/>
        <v>0</v>
      </c>
      <c r="Z140" s="137">
        <f t="shared" si="40"/>
        <v>0</v>
      </c>
      <c r="AB140" s="139"/>
    </row>
    <row r="141" ht="24.95" customHeight="1" spans="1:28">
      <c r="A141" s="103"/>
      <c r="B141" s="118">
        <v>2019999</v>
      </c>
      <c r="C141" s="118" t="s">
        <v>272</v>
      </c>
      <c r="D141" s="116">
        <f t="shared" si="70"/>
        <v>9647</v>
      </c>
      <c r="E141" s="116">
        <v>304</v>
      </c>
      <c r="F141" s="116">
        <v>9343</v>
      </c>
      <c r="G141" s="116">
        <v>3995</v>
      </c>
      <c r="H141" s="116"/>
      <c r="I141" s="116"/>
      <c r="J141" s="116"/>
      <c r="K141" s="116"/>
      <c r="L141" s="116"/>
      <c r="M141" s="116"/>
      <c r="N141" s="116"/>
      <c r="O141" s="116"/>
      <c r="P141" s="128"/>
      <c r="Q141" s="128"/>
      <c r="R141" s="139">
        <f t="shared" si="71"/>
        <v>0</v>
      </c>
      <c r="S141" s="137">
        <f t="shared" si="39"/>
        <v>0</v>
      </c>
      <c r="T141" s="138">
        <f t="shared" si="72"/>
        <v>0</v>
      </c>
      <c r="U141" s="137">
        <f t="shared" si="73"/>
        <v>0</v>
      </c>
      <c r="V141" s="137">
        <f t="shared" si="74"/>
        <v>0</v>
      </c>
      <c r="Y141" s="87">
        <f t="shared" si="75"/>
        <v>0</v>
      </c>
      <c r="Z141" s="137">
        <f t="shared" si="40"/>
        <v>0</v>
      </c>
      <c r="AB141" s="139"/>
    </row>
    <row r="142" ht="24.95" customHeight="1" spans="1:28">
      <c r="A142" s="103">
        <v>1</v>
      </c>
      <c r="B142" s="115">
        <v>2030000</v>
      </c>
      <c r="C142" s="115" t="s">
        <v>273</v>
      </c>
      <c r="D142" s="116">
        <f t="shared" si="70"/>
        <v>356</v>
      </c>
      <c r="E142" s="116">
        <f t="shared" ref="E142:N142" si="77">E143+E146</f>
        <v>21</v>
      </c>
      <c r="F142" s="116">
        <f t="shared" si="77"/>
        <v>335</v>
      </c>
      <c r="G142" s="116">
        <f t="shared" si="77"/>
        <v>30</v>
      </c>
      <c r="H142" s="116">
        <f t="shared" si="77"/>
        <v>0</v>
      </c>
      <c r="I142" s="116">
        <f t="shared" si="77"/>
        <v>0</v>
      </c>
      <c r="J142" s="116">
        <f t="shared" si="77"/>
        <v>0</v>
      </c>
      <c r="K142" s="116">
        <f t="shared" si="77"/>
        <v>0</v>
      </c>
      <c r="L142" s="116">
        <f t="shared" si="77"/>
        <v>0</v>
      </c>
      <c r="M142" s="116">
        <f t="shared" si="77"/>
        <v>0</v>
      </c>
      <c r="N142" s="116">
        <f t="shared" si="77"/>
        <v>100</v>
      </c>
      <c r="O142" s="116"/>
      <c r="P142" s="128"/>
      <c r="Q142" s="128"/>
      <c r="R142" s="139">
        <f t="shared" si="71"/>
        <v>356</v>
      </c>
      <c r="S142" s="137">
        <f>R142/223755.7</f>
        <v>0.0016</v>
      </c>
      <c r="T142" s="138">
        <f t="shared" si="72"/>
        <v>158</v>
      </c>
      <c r="U142" s="137">
        <f t="shared" si="73"/>
        <v>0.7972</v>
      </c>
      <c r="V142" s="137">
        <f t="shared" si="74"/>
        <v>0.0006</v>
      </c>
      <c r="W142" s="95">
        <v>35.2</v>
      </c>
      <c r="X142" s="95">
        <v>163</v>
      </c>
      <c r="Y142" s="87">
        <f t="shared" si="75"/>
        <v>198.2</v>
      </c>
      <c r="Z142" s="137">
        <f>Y142/192555</f>
        <v>0.001</v>
      </c>
      <c r="AB142" s="139"/>
    </row>
    <row r="143" ht="24.95" customHeight="1" spans="1:28">
      <c r="A143" s="103">
        <v>1</v>
      </c>
      <c r="B143" s="115">
        <v>2030600</v>
      </c>
      <c r="C143" s="115" t="s">
        <v>274</v>
      </c>
      <c r="D143" s="116">
        <f t="shared" si="70"/>
        <v>52</v>
      </c>
      <c r="E143" s="116">
        <f t="shared" ref="E143:N143" si="78">SUM(E144:E145)</f>
        <v>21</v>
      </c>
      <c r="F143" s="116">
        <f t="shared" si="78"/>
        <v>31</v>
      </c>
      <c r="G143" s="116">
        <f t="shared" si="78"/>
        <v>30</v>
      </c>
      <c r="H143" s="116">
        <f t="shared" si="78"/>
        <v>0</v>
      </c>
      <c r="I143" s="116">
        <f t="shared" si="78"/>
        <v>0</v>
      </c>
      <c r="J143" s="116">
        <f t="shared" si="78"/>
        <v>0</v>
      </c>
      <c r="K143" s="116">
        <f t="shared" si="78"/>
        <v>0</v>
      </c>
      <c r="L143" s="116">
        <f t="shared" si="78"/>
        <v>0</v>
      </c>
      <c r="M143" s="116">
        <f t="shared" si="78"/>
        <v>0</v>
      </c>
      <c r="N143" s="116">
        <f t="shared" si="78"/>
        <v>100</v>
      </c>
      <c r="O143" s="116"/>
      <c r="P143" s="128"/>
      <c r="Q143" s="128"/>
      <c r="R143" s="139">
        <f t="shared" si="71"/>
        <v>0</v>
      </c>
      <c r="S143" s="137">
        <f t="shared" si="39"/>
        <v>0</v>
      </c>
      <c r="T143" s="138">
        <f t="shared" si="72"/>
        <v>0</v>
      </c>
      <c r="U143" s="137">
        <f t="shared" si="73"/>
        <v>0</v>
      </c>
      <c r="V143" s="137">
        <f t="shared" si="74"/>
        <v>0</v>
      </c>
      <c r="Y143" s="87">
        <f t="shared" si="75"/>
        <v>0</v>
      </c>
      <c r="Z143" s="137">
        <f t="shared" si="40"/>
        <v>0</v>
      </c>
      <c r="AB143" s="139"/>
    </row>
    <row r="144" ht="24.95" customHeight="1" spans="1:28">
      <c r="A144" s="103"/>
      <c r="B144" s="118">
        <v>2030603</v>
      </c>
      <c r="C144" s="118" t="s">
        <v>275</v>
      </c>
      <c r="D144" s="116">
        <f t="shared" si="70"/>
        <v>4</v>
      </c>
      <c r="E144" s="116"/>
      <c r="F144" s="116">
        <v>4</v>
      </c>
      <c r="G144" s="116">
        <v>5</v>
      </c>
      <c r="H144" s="116"/>
      <c r="I144" s="116"/>
      <c r="J144" s="116"/>
      <c r="K144" s="116"/>
      <c r="L144" s="116"/>
      <c r="M144" s="116"/>
      <c r="N144" s="116">
        <v>100</v>
      </c>
      <c r="O144" s="116"/>
      <c r="P144" s="128"/>
      <c r="Q144" s="128"/>
      <c r="R144" s="139">
        <f t="shared" si="71"/>
        <v>0</v>
      </c>
      <c r="S144" s="137">
        <f t="shared" si="39"/>
        <v>0</v>
      </c>
      <c r="T144" s="138">
        <f t="shared" si="72"/>
        <v>0</v>
      </c>
      <c r="U144" s="137">
        <f t="shared" si="73"/>
        <v>0</v>
      </c>
      <c r="V144" s="137">
        <f t="shared" si="74"/>
        <v>0</v>
      </c>
      <c r="Y144" s="87">
        <f t="shared" si="75"/>
        <v>0</v>
      </c>
      <c r="Z144" s="137">
        <f t="shared" si="40"/>
        <v>0</v>
      </c>
      <c r="AB144" s="139"/>
    </row>
    <row r="145" ht="24.95" customHeight="1" spans="1:28">
      <c r="A145" s="103"/>
      <c r="B145" s="118">
        <v>2030606</v>
      </c>
      <c r="C145" s="118" t="s">
        <v>276</v>
      </c>
      <c r="D145" s="116">
        <f t="shared" si="70"/>
        <v>48</v>
      </c>
      <c r="E145" s="116">
        <v>21</v>
      </c>
      <c r="F145" s="116">
        <v>27</v>
      </c>
      <c r="G145" s="116">
        <v>25</v>
      </c>
      <c r="H145" s="116"/>
      <c r="I145" s="116"/>
      <c r="J145" s="116"/>
      <c r="K145" s="116"/>
      <c r="L145" s="116"/>
      <c r="M145" s="116"/>
      <c r="N145" s="116"/>
      <c r="O145" s="116"/>
      <c r="P145" s="128"/>
      <c r="Q145" s="128"/>
      <c r="R145" s="139">
        <f t="shared" si="71"/>
        <v>0</v>
      </c>
      <c r="S145" s="137">
        <f t="shared" ref="S145:S214" si="79">R145/192555</f>
        <v>0</v>
      </c>
      <c r="T145" s="138">
        <f t="shared" si="72"/>
        <v>0</v>
      </c>
      <c r="U145" s="137">
        <f t="shared" si="73"/>
        <v>0</v>
      </c>
      <c r="V145" s="137">
        <f t="shared" si="74"/>
        <v>0</v>
      </c>
      <c r="Y145" s="87">
        <f t="shared" si="75"/>
        <v>0</v>
      </c>
      <c r="Z145" s="137">
        <f t="shared" ref="Z145:Z214" si="80">Y145/129186</f>
        <v>0</v>
      </c>
      <c r="AB145" s="139"/>
    </row>
    <row r="146" ht="24.95" customHeight="1" spans="1:28">
      <c r="A146" s="103"/>
      <c r="B146" s="115">
        <v>2039900</v>
      </c>
      <c r="C146" s="115" t="s">
        <v>277</v>
      </c>
      <c r="D146" s="116">
        <f t="shared" si="70"/>
        <v>304</v>
      </c>
      <c r="E146" s="116"/>
      <c r="F146" s="116">
        <v>304</v>
      </c>
      <c r="G146" s="116"/>
      <c r="H146" s="116"/>
      <c r="I146" s="116"/>
      <c r="J146" s="116"/>
      <c r="K146" s="116"/>
      <c r="L146" s="116"/>
      <c r="M146" s="116"/>
      <c r="N146" s="116"/>
      <c r="O146" s="116"/>
      <c r="P146" s="128"/>
      <c r="Q146" s="128"/>
      <c r="R146" s="139">
        <f t="shared" si="71"/>
        <v>0</v>
      </c>
      <c r="S146" s="137">
        <f t="shared" si="79"/>
        <v>0</v>
      </c>
      <c r="T146" s="138">
        <f t="shared" si="72"/>
        <v>0</v>
      </c>
      <c r="U146" s="137">
        <f t="shared" si="73"/>
        <v>0</v>
      </c>
      <c r="V146" s="137">
        <f t="shared" si="74"/>
        <v>0</v>
      </c>
      <c r="Y146" s="87">
        <f t="shared" si="75"/>
        <v>0</v>
      </c>
      <c r="Z146" s="137">
        <f t="shared" si="80"/>
        <v>0</v>
      </c>
      <c r="AB146" s="139"/>
    </row>
    <row r="147" ht="24.95" customHeight="1" spans="1:28">
      <c r="A147" s="103">
        <v>1</v>
      </c>
      <c r="B147" s="115">
        <v>2040000</v>
      </c>
      <c r="C147" s="115" t="s">
        <v>278</v>
      </c>
      <c r="D147" s="116">
        <f t="shared" si="70"/>
        <v>14707</v>
      </c>
      <c r="E147" s="116">
        <f t="shared" ref="E147:N147" si="81">E148+E152+E164+E170+E175+E184+E188</f>
        <v>7554</v>
      </c>
      <c r="F147" s="116">
        <f t="shared" si="81"/>
        <v>7153</v>
      </c>
      <c r="G147" s="116">
        <f t="shared" si="81"/>
        <v>1312</v>
      </c>
      <c r="H147" s="116">
        <f t="shared" si="81"/>
        <v>0</v>
      </c>
      <c r="I147" s="116">
        <f t="shared" si="81"/>
        <v>0</v>
      </c>
      <c r="J147" s="116">
        <f t="shared" si="81"/>
        <v>1000</v>
      </c>
      <c r="K147" s="116">
        <f t="shared" si="81"/>
        <v>0</v>
      </c>
      <c r="L147" s="116">
        <f t="shared" si="81"/>
        <v>0</v>
      </c>
      <c r="M147" s="116">
        <f t="shared" si="81"/>
        <v>0</v>
      </c>
      <c r="N147" s="116">
        <f t="shared" si="81"/>
        <v>433</v>
      </c>
      <c r="O147" s="116"/>
      <c r="P147" s="128"/>
      <c r="Q147" s="128"/>
      <c r="R147" s="139">
        <f t="shared" si="71"/>
        <v>14707</v>
      </c>
      <c r="S147" s="137">
        <f>R147/223755.7</f>
        <v>0.0657</v>
      </c>
      <c r="T147" s="138">
        <f t="shared" si="72"/>
        <v>8176</v>
      </c>
      <c r="U147" s="137">
        <f t="shared" si="73"/>
        <v>1.2519</v>
      </c>
      <c r="V147" s="137">
        <f t="shared" si="74"/>
        <v>0.0318</v>
      </c>
      <c r="W147" s="95">
        <v>4538.2</v>
      </c>
      <c r="X147" s="95">
        <v>1992.5</v>
      </c>
      <c r="Y147" s="87">
        <f t="shared" si="75"/>
        <v>6530.7</v>
      </c>
      <c r="Z147" s="137">
        <f>Y147/192555</f>
        <v>0.0339</v>
      </c>
      <c r="AB147" s="139"/>
    </row>
    <row r="148" ht="24.95" customHeight="1" spans="1:28">
      <c r="A148" s="103">
        <v>1</v>
      </c>
      <c r="B148" s="115">
        <v>2040100</v>
      </c>
      <c r="C148" s="115" t="s">
        <v>279</v>
      </c>
      <c r="D148" s="116">
        <f t="shared" si="70"/>
        <v>464</v>
      </c>
      <c r="E148" s="116">
        <f t="shared" ref="E148:N148" si="82">SUM(E149:E151)</f>
        <v>0</v>
      </c>
      <c r="F148" s="116">
        <f t="shared" si="82"/>
        <v>464</v>
      </c>
      <c r="G148" s="116">
        <f t="shared" si="82"/>
        <v>495</v>
      </c>
      <c r="H148" s="116">
        <f t="shared" si="82"/>
        <v>0</v>
      </c>
      <c r="I148" s="116">
        <f t="shared" si="82"/>
        <v>0</v>
      </c>
      <c r="J148" s="116">
        <f t="shared" si="82"/>
        <v>0</v>
      </c>
      <c r="K148" s="116">
        <f t="shared" si="82"/>
        <v>0</v>
      </c>
      <c r="L148" s="116">
        <f t="shared" si="82"/>
        <v>0</v>
      </c>
      <c r="M148" s="116">
        <f t="shared" si="82"/>
        <v>0</v>
      </c>
      <c r="N148" s="116">
        <f t="shared" si="82"/>
        <v>0</v>
      </c>
      <c r="O148" s="116"/>
      <c r="P148" s="128"/>
      <c r="Q148" s="128"/>
      <c r="R148" s="139">
        <f t="shared" si="71"/>
        <v>0</v>
      </c>
      <c r="S148" s="137">
        <f t="shared" si="79"/>
        <v>0</v>
      </c>
      <c r="T148" s="138">
        <f t="shared" si="72"/>
        <v>0</v>
      </c>
      <c r="U148" s="137">
        <f t="shared" si="73"/>
        <v>0</v>
      </c>
      <c r="V148" s="137">
        <f t="shared" si="74"/>
        <v>0</v>
      </c>
      <c r="Y148" s="87">
        <f t="shared" si="75"/>
        <v>0</v>
      </c>
      <c r="Z148" s="137">
        <f t="shared" si="80"/>
        <v>0</v>
      </c>
      <c r="AB148" s="139"/>
    </row>
    <row r="149" ht="24.95" customHeight="1" spans="1:28">
      <c r="A149" s="103"/>
      <c r="B149" s="118">
        <v>2040101</v>
      </c>
      <c r="C149" s="118" t="s">
        <v>280</v>
      </c>
      <c r="D149" s="116">
        <f t="shared" si="70"/>
        <v>158</v>
      </c>
      <c r="E149" s="116"/>
      <c r="F149" s="116">
        <v>158</v>
      </c>
      <c r="G149" s="116">
        <v>50</v>
      </c>
      <c r="H149" s="116"/>
      <c r="I149" s="116"/>
      <c r="J149" s="116"/>
      <c r="K149" s="116"/>
      <c r="L149" s="116"/>
      <c r="M149" s="116"/>
      <c r="N149" s="116"/>
      <c r="O149" s="116"/>
      <c r="P149" s="128"/>
      <c r="Q149" s="128"/>
      <c r="R149" s="139">
        <f t="shared" si="71"/>
        <v>0</v>
      </c>
      <c r="S149" s="137">
        <f t="shared" si="79"/>
        <v>0</v>
      </c>
      <c r="T149" s="138">
        <f t="shared" si="72"/>
        <v>0</v>
      </c>
      <c r="U149" s="137">
        <f t="shared" si="73"/>
        <v>0</v>
      </c>
      <c r="V149" s="137">
        <f t="shared" si="74"/>
        <v>0</v>
      </c>
      <c r="Y149" s="87">
        <f t="shared" si="75"/>
        <v>0</v>
      </c>
      <c r="Z149" s="137">
        <f t="shared" si="80"/>
        <v>0</v>
      </c>
      <c r="AB149" s="139"/>
    </row>
    <row r="150" ht="24.95" customHeight="1" spans="1:28">
      <c r="A150" s="103"/>
      <c r="B150" s="118">
        <v>2040103</v>
      </c>
      <c r="C150" s="118" t="s">
        <v>281</v>
      </c>
      <c r="D150" s="116">
        <f t="shared" si="70"/>
        <v>306</v>
      </c>
      <c r="E150" s="116"/>
      <c r="F150" s="116">
        <v>306</v>
      </c>
      <c r="G150" s="116">
        <v>269</v>
      </c>
      <c r="H150" s="116"/>
      <c r="I150" s="116"/>
      <c r="J150" s="116"/>
      <c r="K150" s="116"/>
      <c r="L150" s="116"/>
      <c r="M150" s="116"/>
      <c r="N150" s="116"/>
      <c r="O150" s="116"/>
      <c r="P150" s="128"/>
      <c r="Q150" s="128"/>
      <c r="R150" s="139">
        <f t="shared" si="71"/>
        <v>0</v>
      </c>
      <c r="S150" s="137">
        <f t="shared" si="79"/>
        <v>0</v>
      </c>
      <c r="T150" s="138">
        <f t="shared" si="72"/>
        <v>0</v>
      </c>
      <c r="U150" s="137">
        <f t="shared" si="73"/>
        <v>0</v>
      </c>
      <c r="V150" s="137">
        <f t="shared" si="74"/>
        <v>0</v>
      </c>
      <c r="Y150" s="87">
        <f t="shared" si="75"/>
        <v>0</v>
      </c>
      <c r="Z150" s="137">
        <f t="shared" si="80"/>
        <v>0</v>
      </c>
      <c r="AB150" s="139"/>
    </row>
    <row r="151" ht="24.95" customHeight="1" spans="1:28">
      <c r="A151" s="103"/>
      <c r="B151" s="118">
        <v>2040199</v>
      </c>
      <c r="C151" s="118" t="s">
        <v>282</v>
      </c>
      <c r="D151" s="116">
        <f t="shared" si="70"/>
        <v>0</v>
      </c>
      <c r="E151" s="116"/>
      <c r="F151" s="116"/>
      <c r="G151" s="116">
        <v>176</v>
      </c>
      <c r="H151" s="116"/>
      <c r="I151" s="116"/>
      <c r="J151" s="116"/>
      <c r="K151" s="116"/>
      <c r="L151" s="116"/>
      <c r="M151" s="116"/>
      <c r="N151" s="116"/>
      <c r="O151" s="116"/>
      <c r="P151" s="128"/>
      <c r="Q151" s="128"/>
      <c r="R151" s="139">
        <f t="shared" si="71"/>
        <v>0</v>
      </c>
      <c r="S151" s="137">
        <f t="shared" si="79"/>
        <v>0</v>
      </c>
      <c r="T151" s="138">
        <f t="shared" si="72"/>
        <v>0</v>
      </c>
      <c r="U151" s="137">
        <f t="shared" si="73"/>
        <v>0</v>
      </c>
      <c r="V151" s="137">
        <f t="shared" si="74"/>
        <v>0</v>
      </c>
      <c r="Y151" s="87">
        <f t="shared" si="75"/>
        <v>0</v>
      </c>
      <c r="Z151" s="137">
        <f t="shared" si="80"/>
        <v>0</v>
      </c>
      <c r="AB151" s="139"/>
    </row>
    <row r="152" ht="24.95" customHeight="1" spans="1:28">
      <c r="A152" s="103">
        <v>1</v>
      </c>
      <c r="B152" s="115">
        <v>2040200</v>
      </c>
      <c r="C152" s="115" t="s">
        <v>283</v>
      </c>
      <c r="D152" s="116">
        <f t="shared" si="70"/>
        <v>7772</v>
      </c>
      <c r="E152" s="116">
        <f t="shared" ref="E152:N152" si="83">E153+SUM(E156:E163)</f>
        <v>6422</v>
      </c>
      <c r="F152" s="116">
        <f t="shared" si="83"/>
        <v>1350</v>
      </c>
      <c r="G152" s="116">
        <f t="shared" si="83"/>
        <v>625</v>
      </c>
      <c r="H152" s="116">
        <f t="shared" si="83"/>
        <v>0</v>
      </c>
      <c r="I152" s="116">
        <f t="shared" si="83"/>
        <v>0</v>
      </c>
      <c r="J152" s="116">
        <f t="shared" si="83"/>
        <v>880</v>
      </c>
      <c r="K152" s="116">
        <f t="shared" si="83"/>
        <v>0</v>
      </c>
      <c r="L152" s="116">
        <f t="shared" si="83"/>
        <v>0</v>
      </c>
      <c r="M152" s="116">
        <f t="shared" si="83"/>
        <v>0</v>
      </c>
      <c r="N152" s="116">
        <f t="shared" si="83"/>
        <v>170</v>
      </c>
      <c r="O152" s="116"/>
      <c r="P152" s="128"/>
      <c r="Q152" s="128"/>
      <c r="R152" s="139">
        <f t="shared" si="71"/>
        <v>0</v>
      </c>
      <c r="S152" s="137">
        <f t="shared" si="79"/>
        <v>0</v>
      </c>
      <c r="T152" s="138">
        <f t="shared" si="72"/>
        <v>0</v>
      </c>
      <c r="U152" s="137">
        <f t="shared" si="73"/>
        <v>0</v>
      </c>
      <c r="V152" s="137">
        <f t="shared" si="74"/>
        <v>0</v>
      </c>
      <c r="Y152" s="87">
        <f t="shared" si="75"/>
        <v>0</v>
      </c>
      <c r="Z152" s="137">
        <f t="shared" si="80"/>
        <v>0</v>
      </c>
      <c r="AB152" s="139"/>
    </row>
    <row r="153" ht="24.95" customHeight="1" spans="1:28">
      <c r="A153" s="103">
        <v>1</v>
      </c>
      <c r="B153" s="118">
        <v>2040201</v>
      </c>
      <c r="C153" s="118" t="s">
        <v>176</v>
      </c>
      <c r="D153" s="116">
        <f t="shared" si="70"/>
        <v>6361</v>
      </c>
      <c r="E153" s="116">
        <v>6361</v>
      </c>
      <c r="F153" s="116"/>
      <c r="G153" s="116">
        <f t="shared" ref="G153:N153" si="84">SUM(G154:G155)</f>
        <v>415</v>
      </c>
      <c r="H153" s="116">
        <f t="shared" si="84"/>
        <v>0</v>
      </c>
      <c r="I153" s="116">
        <f t="shared" si="84"/>
        <v>0</v>
      </c>
      <c r="J153" s="116">
        <f t="shared" si="84"/>
        <v>0</v>
      </c>
      <c r="K153" s="116">
        <f t="shared" si="84"/>
        <v>0</v>
      </c>
      <c r="L153" s="116">
        <f t="shared" si="84"/>
        <v>0</v>
      </c>
      <c r="M153" s="116">
        <f t="shared" si="84"/>
        <v>0</v>
      </c>
      <c r="N153" s="116">
        <f t="shared" si="84"/>
        <v>0</v>
      </c>
      <c r="O153" s="116"/>
      <c r="P153" s="128"/>
      <c r="Q153" s="128"/>
      <c r="R153" s="139">
        <f t="shared" si="71"/>
        <v>0</v>
      </c>
      <c r="S153" s="137">
        <f t="shared" si="79"/>
        <v>0</v>
      </c>
      <c r="T153" s="138">
        <f t="shared" si="72"/>
        <v>0</v>
      </c>
      <c r="U153" s="137">
        <f t="shared" si="73"/>
        <v>0</v>
      </c>
      <c r="V153" s="137">
        <f t="shared" si="74"/>
        <v>0</v>
      </c>
      <c r="Y153" s="87">
        <f t="shared" si="75"/>
        <v>0</v>
      </c>
      <c r="Z153" s="137">
        <f t="shared" si="80"/>
        <v>0</v>
      </c>
      <c r="AB153" s="139"/>
    </row>
    <row r="154" ht="24.95" customHeight="1" spans="1:28">
      <c r="A154" s="103"/>
      <c r="B154" s="118"/>
      <c r="C154" s="118" t="s">
        <v>284</v>
      </c>
      <c r="D154" s="116">
        <f t="shared" si="70"/>
        <v>5103</v>
      </c>
      <c r="E154" s="116">
        <v>5103</v>
      </c>
      <c r="F154" s="116"/>
      <c r="G154" s="116">
        <v>415</v>
      </c>
      <c r="H154" s="116"/>
      <c r="I154" s="116"/>
      <c r="J154" s="116"/>
      <c r="K154" s="116"/>
      <c r="L154" s="116"/>
      <c r="M154" s="116"/>
      <c r="N154" s="116"/>
      <c r="O154" s="116"/>
      <c r="P154" s="128"/>
      <c r="Q154" s="128"/>
      <c r="R154" s="139">
        <f t="shared" si="71"/>
        <v>0</v>
      </c>
      <c r="S154" s="137">
        <f t="shared" si="79"/>
        <v>0</v>
      </c>
      <c r="T154" s="138">
        <f t="shared" si="72"/>
        <v>0</v>
      </c>
      <c r="U154" s="137">
        <f t="shared" si="73"/>
        <v>0</v>
      </c>
      <c r="V154" s="137">
        <f t="shared" si="74"/>
        <v>0</v>
      </c>
      <c r="Y154" s="87">
        <f t="shared" si="75"/>
        <v>0</v>
      </c>
      <c r="Z154" s="137">
        <f t="shared" si="80"/>
        <v>0</v>
      </c>
      <c r="AB154" s="139"/>
    </row>
    <row r="155" ht="24.95" customHeight="1" spans="1:28">
      <c r="A155" s="103"/>
      <c r="B155" s="118"/>
      <c r="C155" s="118" t="s">
        <v>286</v>
      </c>
      <c r="D155" s="116">
        <f t="shared" si="70"/>
        <v>1258</v>
      </c>
      <c r="E155" s="116">
        <v>1258</v>
      </c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28"/>
      <c r="Q155" s="128"/>
      <c r="R155" s="139">
        <f t="shared" si="71"/>
        <v>0</v>
      </c>
      <c r="S155" s="137">
        <f t="shared" si="79"/>
        <v>0</v>
      </c>
      <c r="T155" s="138">
        <f t="shared" si="72"/>
        <v>0</v>
      </c>
      <c r="U155" s="137">
        <f t="shared" si="73"/>
        <v>0</v>
      </c>
      <c r="V155" s="137">
        <f t="shared" si="74"/>
        <v>0</v>
      </c>
      <c r="Y155" s="87">
        <f t="shared" si="75"/>
        <v>0</v>
      </c>
      <c r="Z155" s="137">
        <f t="shared" si="80"/>
        <v>0</v>
      </c>
      <c r="AB155" s="139"/>
    </row>
    <row r="156" ht="24.95" customHeight="1" spans="1:28">
      <c r="A156" s="103"/>
      <c r="B156" s="118">
        <v>2040202</v>
      </c>
      <c r="C156" s="118" t="s">
        <v>178</v>
      </c>
      <c r="D156" s="116">
        <f t="shared" si="70"/>
        <v>855</v>
      </c>
      <c r="E156" s="116"/>
      <c r="F156" s="116">
        <v>855</v>
      </c>
      <c r="G156" s="116"/>
      <c r="H156" s="116"/>
      <c r="I156" s="116"/>
      <c r="J156" s="116"/>
      <c r="K156" s="116"/>
      <c r="L156" s="116"/>
      <c r="M156" s="116"/>
      <c r="N156" s="116"/>
      <c r="O156" s="116"/>
      <c r="P156" s="128"/>
      <c r="Q156" s="128"/>
      <c r="R156" s="139">
        <f t="shared" si="71"/>
        <v>0</v>
      </c>
      <c r="S156" s="137">
        <f t="shared" si="79"/>
        <v>0</v>
      </c>
      <c r="T156" s="138">
        <f t="shared" si="72"/>
        <v>0</v>
      </c>
      <c r="U156" s="137">
        <f t="shared" si="73"/>
        <v>0</v>
      </c>
      <c r="V156" s="137">
        <f t="shared" si="74"/>
        <v>0</v>
      </c>
      <c r="Y156" s="87">
        <f t="shared" si="75"/>
        <v>0</v>
      </c>
      <c r="Z156" s="137">
        <f t="shared" si="80"/>
        <v>0</v>
      </c>
      <c r="AB156" s="139"/>
    </row>
    <row r="157" ht="24.95" customHeight="1" spans="1:28">
      <c r="A157" s="103"/>
      <c r="B157" s="118">
        <v>2040204</v>
      </c>
      <c r="C157" s="118" t="s">
        <v>287</v>
      </c>
      <c r="D157" s="116">
        <f t="shared" si="70"/>
        <v>90</v>
      </c>
      <c r="E157" s="116"/>
      <c r="F157" s="116">
        <v>90</v>
      </c>
      <c r="G157" s="116">
        <v>100</v>
      </c>
      <c r="H157" s="116"/>
      <c r="I157" s="116"/>
      <c r="J157" s="116"/>
      <c r="K157" s="116"/>
      <c r="L157" s="116"/>
      <c r="M157" s="116"/>
      <c r="N157" s="116"/>
      <c r="O157" s="116"/>
      <c r="P157" s="128"/>
      <c r="Q157" s="128"/>
      <c r="R157" s="139">
        <f t="shared" si="71"/>
        <v>0</v>
      </c>
      <c r="S157" s="137">
        <f t="shared" si="79"/>
        <v>0</v>
      </c>
      <c r="T157" s="138">
        <f t="shared" si="72"/>
        <v>0</v>
      </c>
      <c r="U157" s="137">
        <f t="shared" si="73"/>
        <v>0</v>
      </c>
      <c r="V157" s="137">
        <f t="shared" si="74"/>
        <v>0</v>
      </c>
      <c r="Y157" s="87">
        <f t="shared" si="75"/>
        <v>0</v>
      </c>
      <c r="Z157" s="137">
        <f t="shared" si="80"/>
        <v>0</v>
      </c>
      <c r="AB157" s="139"/>
    </row>
    <row r="158" ht="24.95" customHeight="1" spans="1:28">
      <c r="A158" s="103"/>
      <c r="B158" s="118">
        <v>2040210</v>
      </c>
      <c r="C158" s="118" t="s">
        <v>288</v>
      </c>
      <c r="D158" s="116">
        <f t="shared" si="70"/>
        <v>70</v>
      </c>
      <c r="E158" s="116">
        <v>61</v>
      </c>
      <c r="F158" s="116">
        <v>9</v>
      </c>
      <c r="G158" s="116">
        <v>10</v>
      </c>
      <c r="H158" s="116"/>
      <c r="I158" s="116"/>
      <c r="J158" s="116"/>
      <c r="K158" s="116"/>
      <c r="L158" s="116"/>
      <c r="M158" s="116"/>
      <c r="N158" s="116"/>
      <c r="O158" s="116"/>
      <c r="P158" s="128"/>
      <c r="Q158" s="128"/>
      <c r="R158" s="139">
        <f t="shared" si="71"/>
        <v>0</v>
      </c>
      <c r="S158" s="137">
        <f t="shared" si="79"/>
        <v>0</v>
      </c>
      <c r="T158" s="138">
        <f t="shared" si="72"/>
        <v>0</v>
      </c>
      <c r="U158" s="137">
        <f t="shared" si="73"/>
        <v>0</v>
      </c>
      <c r="V158" s="137">
        <f t="shared" si="74"/>
        <v>0</v>
      </c>
      <c r="Y158" s="87">
        <f t="shared" si="75"/>
        <v>0</v>
      </c>
      <c r="Z158" s="137">
        <f t="shared" si="80"/>
        <v>0</v>
      </c>
      <c r="AB158" s="139"/>
    </row>
    <row r="159" ht="24.95" customHeight="1" spans="1:28">
      <c r="A159" s="103"/>
      <c r="B159" s="118">
        <v>2040211</v>
      </c>
      <c r="C159" s="118" t="s">
        <v>289</v>
      </c>
      <c r="D159" s="116">
        <f t="shared" si="70"/>
        <v>18</v>
      </c>
      <c r="E159" s="116"/>
      <c r="F159" s="116">
        <v>18</v>
      </c>
      <c r="G159" s="116">
        <v>20</v>
      </c>
      <c r="H159" s="116"/>
      <c r="I159" s="116"/>
      <c r="J159" s="116"/>
      <c r="K159" s="116"/>
      <c r="L159" s="116"/>
      <c r="M159" s="116"/>
      <c r="N159" s="116"/>
      <c r="O159" s="116"/>
      <c r="P159" s="128"/>
      <c r="Q159" s="128"/>
      <c r="R159" s="139">
        <f t="shared" si="71"/>
        <v>0</v>
      </c>
      <c r="S159" s="137">
        <f t="shared" si="79"/>
        <v>0</v>
      </c>
      <c r="T159" s="138">
        <f t="shared" si="72"/>
        <v>0</v>
      </c>
      <c r="U159" s="137">
        <f t="shared" si="73"/>
        <v>0</v>
      </c>
      <c r="V159" s="137">
        <f t="shared" si="74"/>
        <v>0</v>
      </c>
      <c r="Y159" s="87">
        <f t="shared" si="75"/>
        <v>0</v>
      </c>
      <c r="Z159" s="137">
        <f t="shared" si="80"/>
        <v>0</v>
      </c>
      <c r="AB159" s="139"/>
    </row>
    <row r="160" ht="24.95" customHeight="1" spans="1:28">
      <c r="A160" s="103"/>
      <c r="B160" s="118">
        <v>2040212</v>
      </c>
      <c r="C160" s="118" t="s">
        <v>291</v>
      </c>
      <c r="D160" s="116">
        <f t="shared" si="70"/>
        <v>126</v>
      </c>
      <c r="E160" s="116"/>
      <c r="F160" s="116">
        <v>126</v>
      </c>
      <c r="G160" s="116">
        <v>40</v>
      </c>
      <c r="H160" s="116"/>
      <c r="I160" s="116"/>
      <c r="J160" s="116"/>
      <c r="K160" s="116"/>
      <c r="L160" s="116"/>
      <c r="M160" s="116"/>
      <c r="N160" s="116"/>
      <c r="O160" s="116"/>
      <c r="P160" s="128"/>
      <c r="Q160" s="128"/>
      <c r="R160" s="139">
        <f t="shared" si="71"/>
        <v>0</v>
      </c>
      <c r="S160" s="137">
        <f t="shared" si="79"/>
        <v>0</v>
      </c>
      <c r="T160" s="138">
        <f t="shared" si="72"/>
        <v>0</v>
      </c>
      <c r="U160" s="137">
        <f t="shared" si="73"/>
        <v>0</v>
      </c>
      <c r="V160" s="137">
        <f t="shared" si="74"/>
        <v>0</v>
      </c>
      <c r="Y160" s="87">
        <f t="shared" si="75"/>
        <v>0</v>
      </c>
      <c r="Z160" s="137">
        <f t="shared" si="80"/>
        <v>0</v>
      </c>
      <c r="AB160" s="139"/>
    </row>
    <row r="161" ht="24.95" customHeight="1" spans="1:28">
      <c r="A161" s="103"/>
      <c r="B161" s="118">
        <v>2040215</v>
      </c>
      <c r="C161" s="118" t="s">
        <v>292</v>
      </c>
      <c r="D161" s="116">
        <f t="shared" si="70"/>
        <v>16</v>
      </c>
      <c r="E161" s="116"/>
      <c r="F161" s="116">
        <v>16</v>
      </c>
      <c r="G161" s="116"/>
      <c r="H161" s="116"/>
      <c r="I161" s="116"/>
      <c r="J161" s="116"/>
      <c r="K161" s="116"/>
      <c r="L161" s="116"/>
      <c r="M161" s="116"/>
      <c r="N161" s="116"/>
      <c r="O161" s="116"/>
      <c r="P161" s="128"/>
      <c r="Q161" s="128"/>
      <c r="R161" s="139"/>
      <c r="S161" s="137"/>
      <c r="T161" s="138"/>
      <c r="U161" s="137"/>
      <c r="V161" s="137"/>
      <c r="Y161" s="87"/>
      <c r="Z161" s="137"/>
      <c r="AB161" s="139"/>
    </row>
    <row r="162" ht="24.95" customHeight="1" spans="1:28">
      <c r="A162" s="103"/>
      <c r="B162" s="118">
        <v>2040217</v>
      </c>
      <c r="C162" s="118" t="s">
        <v>293</v>
      </c>
      <c r="D162" s="116">
        <f t="shared" si="70"/>
        <v>45</v>
      </c>
      <c r="E162" s="116"/>
      <c r="F162" s="116">
        <v>45</v>
      </c>
      <c r="G162" s="116">
        <v>40</v>
      </c>
      <c r="H162" s="116"/>
      <c r="I162" s="116"/>
      <c r="J162" s="116"/>
      <c r="K162" s="116"/>
      <c r="L162" s="116"/>
      <c r="M162" s="116"/>
      <c r="N162" s="116"/>
      <c r="O162" s="116"/>
      <c r="P162" s="128"/>
      <c r="Q162" s="128"/>
      <c r="R162" s="139">
        <f>IF(Y162&gt;0,E162+F162,0)</f>
        <v>0</v>
      </c>
      <c r="S162" s="137">
        <f t="shared" si="79"/>
        <v>0</v>
      </c>
      <c r="T162" s="138">
        <f t="shared" si="72"/>
        <v>0</v>
      </c>
      <c r="U162" s="137">
        <f t="shared" si="73"/>
        <v>0</v>
      </c>
      <c r="V162" s="137">
        <f t="shared" si="74"/>
        <v>0</v>
      </c>
      <c r="Y162" s="87">
        <f t="shared" si="75"/>
        <v>0</v>
      </c>
      <c r="Z162" s="137">
        <f t="shared" si="80"/>
        <v>0</v>
      </c>
      <c r="AB162" s="139"/>
    </row>
    <row r="163" ht="24.95" customHeight="1" spans="1:28">
      <c r="A163" s="103"/>
      <c r="B163" s="118">
        <v>2040299</v>
      </c>
      <c r="C163" s="118" t="s">
        <v>294</v>
      </c>
      <c r="D163" s="116">
        <f t="shared" si="70"/>
        <v>191</v>
      </c>
      <c r="E163" s="116"/>
      <c r="F163" s="116">
        <v>191</v>
      </c>
      <c r="G163" s="116"/>
      <c r="H163" s="116"/>
      <c r="I163" s="116"/>
      <c r="J163" s="116">
        <v>880</v>
      </c>
      <c r="K163" s="116"/>
      <c r="L163" s="116"/>
      <c r="M163" s="116"/>
      <c r="N163" s="116">
        <v>170</v>
      </c>
      <c r="O163" s="116"/>
      <c r="P163" s="128"/>
      <c r="Q163" s="128"/>
      <c r="R163" s="139">
        <f>IF(Y163&gt;0,E163+F163,0)</f>
        <v>0</v>
      </c>
      <c r="S163" s="137">
        <f t="shared" si="79"/>
        <v>0</v>
      </c>
      <c r="T163" s="138">
        <f t="shared" si="72"/>
        <v>0</v>
      </c>
      <c r="U163" s="137">
        <f t="shared" si="73"/>
        <v>0</v>
      </c>
      <c r="V163" s="137">
        <f t="shared" si="74"/>
        <v>0</v>
      </c>
      <c r="Y163" s="87">
        <f t="shared" si="75"/>
        <v>0</v>
      </c>
      <c r="Z163" s="137">
        <f t="shared" si="80"/>
        <v>0</v>
      </c>
      <c r="AB163" s="139"/>
    </row>
    <row r="164" ht="24.95" customHeight="1" spans="1:28">
      <c r="A164" s="103">
        <v>1</v>
      </c>
      <c r="B164" s="115">
        <v>2040400</v>
      </c>
      <c r="C164" s="115" t="s">
        <v>295</v>
      </c>
      <c r="D164" s="116">
        <f t="shared" si="70"/>
        <v>1500</v>
      </c>
      <c r="E164" s="116">
        <f t="shared" ref="E164:N164" si="85">SUM(E165:E169)</f>
        <v>0</v>
      </c>
      <c r="F164" s="116">
        <v>1500</v>
      </c>
      <c r="G164" s="116">
        <f t="shared" si="85"/>
        <v>0</v>
      </c>
      <c r="H164" s="116">
        <f t="shared" si="85"/>
        <v>0</v>
      </c>
      <c r="I164" s="116">
        <f t="shared" si="85"/>
        <v>0</v>
      </c>
      <c r="J164" s="116">
        <f t="shared" si="85"/>
        <v>120</v>
      </c>
      <c r="K164" s="116">
        <f t="shared" si="85"/>
        <v>0</v>
      </c>
      <c r="L164" s="116">
        <f t="shared" si="85"/>
        <v>0</v>
      </c>
      <c r="M164" s="116">
        <f t="shared" si="85"/>
        <v>0</v>
      </c>
      <c r="N164" s="116">
        <f t="shared" si="85"/>
        <v>0</v>
      </c>
      <c r="O164" s="116"/>
      <c r="P164" s="128"/>
      <c r="Q164" s="128"/>
      <c r="R164" s="139">
        <f>IF(Y164&gt;0,E164+F164,0)</f>
        <v>0</v>
      </c>
      <c r="S164" s="137">
        <f t="shared" si="79"/>
        <v>0</v>
      </c>
      <c r="T164" s="138">
        <f t="shared" si="72"/>
        <v>0</v>
      </c>
      <c r="U164" s="137">
        <f t="shared" si="73"/>
        <v>0</v>
      </c>
      <c r="V164" s="137">
        <f t="shared" si="74"/>
        <v>0</v>
      </c>
      <c r="Y164" s="87">
        <f t="shared" si="75"/>
        <v>0</v>
      </c>
      <c r="Z164" s="137">
        <f t="shared" si="80"/>
        <v>0</v>
      </c>
      <c r="AB164" s="139"/>
    </row>
    <row r="165" ht="24.95" customHeight="1" spans="1:28">
      <c r="A165" s="103"/>
      <c r="B165" s="118">
        <v>2040401</v>
      </c>
      <c r="C165" s="118" t="s">
        <v>176</v>
      </c>
      <c r="D165" s="116">
        <f t="shared" si="70"/>
        <v>0</v>
      </c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28"/>
      <c r="Q165" s="128"/>
      <c r="R165" s="139">
        <f>IF(Y165&gt;0,E165+F165,0)</f>
        <v>0</v>
      </c>
      <c r="S165" s="137">
        <f t="shared" si="79"/>
        <v>0</v>
      </c>
      <c r="T165" s="138">
        <f t="shared" si="72"/>
        <v>0</v>
      </c>
      <c r="U165" s="137">
        <f t="shared" si="73"/>
        <v>0</v>
      </c>
      <c r="V165" s="137">
        <f t="shared" si="74"/>
        <v>0</v>
      </c>
      <c r="Y165" s="87">
        <f t="shared" si="75"/>
        <v>0</v>
      </c>
      <c r="Z165" s="137">
        <f t="shared" si="80"/>
        <v>0</v>
      </c>
      <c r="AB165" s="139"/>
    </row>
    <row r="166" ht="24.95" customHeight="1" spans="1:28">
      <c r="A166" s="103"/>
      <c r="B166" s="118">
        <v>2040402</v>
      </c>
      <c r="C166" s="118" t="s">
        <v>178</v>
      </c>
      <c r="D166" s="116">
        <f t="shared" si="70"/>
        <v>0</v>
      </c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28"/>
      <c r="Q166" s="128"/>
      <c r="R166" s="139">
        <f>IF(Y166&gt;0,E166+F166,0)</f>
        <v>0</v>
      </c>
      <c r="S166" s="137">
        <f t="shared" si="79"/>
        <v>0</v>
      </c>
      <c r="T166" s="138">
        <f t="shared" si="72"/>
        <v>0</v>
      </c>
      <c r="U166" s="137">
        <f t="shared" si="73"/>
        <v>0</v>
      </c>
      <c r="V166" s="137">
        <f t="shared" si="74"/>
        <v>0</v>
      </c>
      <c r="Y166" s="87">
        <f t="shared" si="75"/>
        <v>0</v>
      </c>
      <c r="Z166" s="137">
        <f t="shared" si="80"/>
        <v>0</v>
      </c>
      <c r="AB166" s="139"/>
    </row>
    <row r="167" ht="24.95" customHeight="1" spans="1:28">
      <c r="A167" s="103"/>
      <c r="B167" s="118">
        <v>2040404</v>
      </c>
      <c r="C167" s="118" t="s">
        <v>296</v>
      </c>
      <c r="D167" s="116">
        <f t="shared" si="70"/>
        <v>0</v>
      </c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28"/>
      <c r="Q167" s="128"/>
      <c r="R167" s="139"/>
      <c r="S167" s="137"/>
      <c r="T167" s="138"/>
      <c r="U167" s="137"/>
      <c r="V167" s="137"/>
      <c r="Y167" s="87"/>
      <c r="Z167" s="137"/>
      <c r="AB167" s="139"/>
    </row>
    <row r="168" ht="24.95" customHeight="1" spans="1:28">
      <c r="A168" s="103"/>
      <c r="B168" s="118">
        <v>2040407</v>
      </c>
      <c r="C168" s="118" t="s">
        <v>297</v>
      </c>
      <c r="D168" s="116">
        <f t="shared" si="70"/>
        <v>0</v>
      </c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28"/>
      <c r="Q168" s="128"/>
      <c r="R168" s="139"/>
      <c r="S168" s="137"/>
      <c r="T168" s="138"/>
      <c r="U168" s="137"/>
      <c r="V168" s="137"/>
      <c r="Y168" s="87"/>
      <c r="Z168" s="137"/>
      <c r="AB168" s="139"/>
    </row>
    <row r="169" ht="24.95" customHeight="1" spans="1:28">
      <c r="A169" s="103"/>
      <c r="B169" s="118">
        <v>2040499</v>
      </c>
      <c r="C169" s="118" t="s">
        <v>298</v>
      </c>
      <c r="D169" s="116">
        <f t="shared" si="70"/>
        <v>1500</v>
      </c>
      <c r="E169" s="116"/>
      <c r="F169" s="116">
        <v>1500</v>
      </c>
      <c r="G169" s="116"/>
      <c r="H169" s="116"/>
      <c r="I169" s="116"/>
      <c r="J169" s="116">
        <v>120</v>
      </c>
      <c r="K169" s="116"/>
      <c r="L169" s="116"/>
      <c r="M169" s="116"/>
      <c r="N169" s="116"/>
      <c r="O169" s="116"/>
      <c r="P169" s="128"/>
      <c r="Q169" s="128"/>
      <c r="R169" s="139">
        <f>IF(Y169&gt;0,E169+F169,0)</f>
        <v>0</v>
      </c>
      <c r="S169" s="137">
        <f t="shared" si="79"/>
        <v>0</v>
      </c>
      <c r="T169" s="138">
        <f t="shared" si="72"/>
        <v>0</v>
      </c>
      <c r="U169" s="137">
        <f t="shared" si="73"/>
        <v>0</v>
      </c>
      <c r="V169" s="137">
        <f t="shared" si="74"/>
        <v>0</v>
      </c>
      <c r="Y169" s="87">
        <f t="shared" si="75"/>
        <v>0</v>
      </c>
      <c r="Z169" s="137">
        <f t="shared" si="80"/>
        <v>0</v>
      </c>
      <c r="AB169" s="139"/>
    </row>
    <row r="170" ht="24.95" customHeight="1" spans="1:28">
      <c r="A170" s="103">
        <v>1</v>
      </c>
      <c r="B170" s="115">
        <v>2040500</v>
      </c>
      <c r="C170" s="115" t="s">
        <v>299</v>
      </c>
      <c r="D170" s="116">
        <f t="shared" si="70"/>
        <v>1500</v>
      </c>
      <c r="E170" s="116">
        <f t="shared" ref="E170:N170" si="86">SUM(E171:E174)</f>
        <v>0</v>
      </c>
      <c r="F170" s="116">
        <f t="shared" si="86"/>
        <v>1500</v>
      </c>
      <c r="G170" s="116">
        <f t="shared" si="86"/>
        <v>20</v>
      </c>
      <c r="H170" s="116">
        <f t="shared" si="86"/>
        <v>0</v>
      </c>
      <c r="I170" s="116">
        <f t="shared" si="86"/>
        <v>0</v>
      </c>
      <c r="J170" s="116">
        <f t="shared" si="86"/>
        <v>0</v>
      </c>
      <c r="K170" s="116">
        <f t="shared" si="86"/>
        <v>0</v>
      </c>
      <c r="L170" s="116">
        <f t="shared" si="86"/>
        <v>0</v>
      </c>
      <c r="M170" s="116">
        <f t="shared" si="86"/>
        <v>0</v>
      </c>
      <c r="N170" s="116">
        <f t="shared" si="86"/>
        <v>235</v>
      </c>
      <c r="O170" s="116"/>
      <c r="P170" s="128"/>
      <c r="Q170" s="128"/>
      <c r="R170" s="139">
        <f>IF(Y170&gt;0,E170+F170,0)</f>
        <v>0</v>
      </c>
      <c r="S170" s="137">
        <f t="shared" si="79"/>
        <v>0</v>
      </c>
      <c r="T170" s="138">
        <f t="shared" si="72"/>
        <v>0</v>
      </c>
      <c r="U170" s="137">
        <f t="shared" si="73"/>
        <v>0</v>
      </c>
      <c r="V170" s="137">
        <f t="shared" si="74"/>
        <v>0</v>
      </c>
      <c r="Y170" s="87">
        <f t="shared" si="75"/>
        <v>0</v>
      </c>
      <c r="Z170" s="137">
        <f t="shared" si="80"/>
        <v>0</v>
      </c>
      <c r="AB170" s="139"/>
    </row>
    <row r="171" ht="24.95" customHeight="1" spans="1:28">
      <c r="A171" s="103"/>
      <c r="B171" s="118">
        <v>2040501</v>
      </c>
      <c r="C171" s="118" t="s">
        <v>176</v>
      </c>
      <c r="D171" s="116">
        <f t="shared" si="70"/>
        <v>0</v>
      </c>
      <c r="E171" s="116"/>
      <c r="F171" s="116"/>
      <c r="G171" s="116">
        <v>20</v>
      </c>
      <c r="H171" s="116"/>
      <c r="I171" s="116"/>
      <c r="J171" s="116"/>
      <c r="K171" s="116"/>
      <c r="L171" s="116"/>
      <c r="M171" s="116"/>
      <c r="N171" s="116"/>
      <c r="O171" s="116"/>
      <c r="P171" s="128"/>
      <c r="Q171" s="128"/>
      <c r="R171" s="139">
        <f>IF(Y171&gt;0,E171+F171,0)</f>
        <v>0</v>
      </c>
      <c r="S171" s="137">
        <f t="shared" si="79"/>
        <v>0</v>
      </c>
      <c r="T171" s="138">
        <f t="shared" si="72"/>
        <v>0</v>
      </c>
      <c r="U171" s="137">
        <f t="shared" si="73"/>
        <v>0</v>
      </c>
      <c r="V171" s="137">
        <f t="shared" si="74"/>
        <v>0</v>
      </c>
      <c r="Y171" s="87">
        <f t="shared" si="75"/>
        <v>0</v>
      </c>
      <c r="Z171" s="137">
        <f t="shared" si="80"/>
        <v>0</v>
      </c>
      <c r="AB171" s="139"/>
    </row>
    <row r="172" ht="24.95" customHeight="1" spans="1:28">
      <c r="A172" s="103"/>
      <c r="B172" s="118">
        <v>2040502</v>
      </c>
      <c r="C172" s="118" t="s">
        <v>178</v>
      </c>
      <c r="D172" s="116">
        <f t="shared" si="70"/>
        <v>0</v>
      </c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28"/>
      <c r="Q172" s="128"/>
      <c r="R172" s="139"/>
      <c r="S172" s="137"/>
      <c r="T172" s="138"/>
      <c r="U172" s="137"/>
      <c r="V172" s="137"/>
      <c r="Y172" s="87"/>
      <c r="Z172" s="137"/>
      <c r="AB172" s="139"/>
    </row>
    <row r="173" ht="24.95" customHeight="1" spans="1:28">
      <c r="A173" s="103"/>
      <c r="B173" s="118">
        <v>2040506</v>
      </c>
      <c r="C173" s="118" t="s">
        <v>300</v>
      </c>
      <c r="D173" s="116">
        <f t="shared" si="70"/>
        <v>0</v>
      </c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28"/>
      <c r="Q173" s="128"/>
      <c r="R173" s="139">
        <f t="shared" ref="R173:R178" si="87">IF(Y173&gt;0,E173+F173,0)</f>
        <v>0</v>
      </c>
      <c r="S173" s="137">
        <f t="shared" si="79"/>
        <v>0</v>
      </c>
      <c r="T173" s="138">
        <f t="shared" si="72"/>
        <v>0</v>
      </c>
      <c r="U173" s="137">
        <f t="shared" si="73"/>
        <v>0</v>
      </c>
      <c r="V173" s="137">
        <f t="shared" si="74"/>
        <v>0</v>
      </c>
      <c r="Y173" s="87">
        <f t="shared" si="75"/>
        <v>0</v>
      </c>
      <c r="Z173" s="137">
        <f t="shared" si="80"/>
        <v>0</v>
      </c>
      <c r="AB173" s="139"/>
    </row>
    <row r="174" ht="24.95" customHeight="1" spans="1:28">
      <c r="A174" s="103"/>
      <c r="B174" s="118">
        <v>2040599</v>
      </c>
      <c r="C174" s="118" t="s">
        <v>301</v>
      </c>
      <c r="D174" s="116">
        <f t="shared" si="70"/>
        <v>1500</v>
      </c>
      <c r="E174" s="116"/>
      <c r="F174" s="116">
        <v>1500</v>
      </c>
      <c r="G174" s="116"/>
      <c r="H174" s="116"/>
      <c r="I174" s="116"/>
      <c r="J174" s="116"/>
      <c r="K174" s="116"/>
      <c r="L174" s="116"/>
      <c r="M174" s="116"/>
      <c r="N174" s="116">
        <v>235</v>
      </c>
      <c r="O174" s="116"/>
      <c r="P174" s="128"/>
      <c r="Q174" s="128"/>
      <c r="R174" s="139">
        <f t="shared" si="87"/>
        <v>0</v>
      </c>
      <c r="S174" s="137">
        <f t="shared" si="79"/>
        <v>0</v>
      </c>
      <c r="T174" s="138">
        <f t="shared" si="72"/>
        <v>0</v>
      </c>
      <c r="U174" s="137">
        <f t="shared" si="73"/>
        <v>0</v>
      </c>
      <c r="V174" s="137">
        <f t="shared" si="74"/>
        <v>0</v>
      </c>
      <c r="Y174" s="87">
        <f t="shared" si="75"/>
        <v>0</v>
      </c>
      <c r="Z174" s="137">
        <f t="shared" si="80"/>
        <v>0</v>
      </c>
      <c r="AB174" s="139"/>
    </row>
    <row r="175" ht="24.95" customHeight="1" spans="1:28">
      <c r="A175" s="103">
        <v>1</v>
      </c>
      <c r="B175" s="115">
        <v>2040600</v>
      </c>
      <c r="C175" s="115" t="s">
        <v>302</v>
      </c>
      <c r="D175" s="116">
        <f t="shared" si="70"/>
        <v>1174</v>
      </c>
      <c r="E175" s="116">
        <v>1079</v>
      </c>
      <c r="F175" s="116">
        <f t="shared" ref="F175:N175" si="88">F176+SUM(F179:F183)</f>
        <v>95</v>
      </c>
      <c r="G175" s="116">
        <f t="shared" si="88"/>
        <v>58</v>
      </c>
      <c r="H175" s="116">
        <f t="shared" si="88"/>
        <v>0</v>
      </c>
      <c r="I175" s="116">
        <f t="shared" si="88"/>
        <v>0</v>
      </c>
      <c r="J175" s="116">
        <f t="shared" si="88"/>
        <v>0</v>
      </c>
      <c r="K175" s="116">
        <f t="shared" si="88"/>
        <v>0</v>
      </c>
      <c r="L175" s="116">
        <f t="shared" si="88"/>
        <v>0</v>
      </c>
      <c r="M175" s="116">
        <f t="shared" si="88"/>
        <v>0</v>
      </c>
      <c r="N175" s="116">
        <f t="shared" si="88"/>
        <v>28</v>
      </c>
      <c r="O175" s="116"/>
      <c r="P175" s="128"/>
      <c r="Q175" s="128"/>
      <c r="R175" s="139">
        <f t="shared" si="87"/>
        <v>0</v>
      </c>
      <c r="S175" s="137">
        <f t="shared" si="79"/>
        <v>0</v>
      </c>
      <c r="T175" s="138">
        <f t="shared" si="72"/>
        <v>0</v>
      </c>
      <c r="U175" s="137">
        <f t="shared" si="73"/>
        <v>0</v>
      </c>
      <c r="V175" s="137">
        <f t="shared" si="74"/>
        <v>0</v>
      </c>
      <c r="Y175" s="87">
        <f t="shared" si="75"/>
        <v>0</v>
      </c>
      <c r="Z175" s="137">
        <f t="shared" si="80"/>
        <v>0</v>
      </c>
      <c r="AB175" s="139"/>
    </row>
    <row r="176" ht="24.95" customHeight="1" spans="1:28">
      <c r="A176" s="103">
        <v>1</v>
      </c>
      <c r="B176" s="118">
        <v>2040601</v>
      </c>
      <c r="C176" s="118" t="s">
        <v>176</v>
      </c>
      <c r="D176" s="116">
        <f t="shared" si="70"/>
        <v>1079</v>
      </c>
      <c r="E176" s="116">
        <v>1079</v>
      </c>
      <c r="F176" s="116"/>
      <c r="G176" s="116">
        <f t="shared" ref="G176:N176" si="89">SUM(G177:G178)</f>
        <v>0</v>
      </c>
      <c r="H176" s="116">
        <f t="shared" si="89"/>
        <v>0</v>
      </c>
      <c r="I176" s="116">
        <f t="shared" si="89"/>
        <v>0</v>
      </c>
      <c r="J176" s="116">
        <f t="shared" si="89"/>
        <v>0</v>
      </c>
      <c r="K176" s="116">
        <f t="shared" si="89"/>
        <v>0</v>
      </c>
      <c r="L176" s="116">
        <f t="shared" si="89"/>
        <v>0</v>
      </c>
      <c r="M176" s="116">
        <f t="shared" si="89"/>
        <v>0</v>
      </c>
      <c r="N176" s="116">
        <f t="shared" si="89"/>
        <v>0</v>
      </c>
      <c r="O176" s="116"/>
      <c r="P176" s="128"/>
      <c r="Q176" s="128"/>
      <c r="R176" s="139">
        <f t="shared" si="87"/>
        <v>0</v>
      </c>
      <c r="S176" s="137">
        <f t="shared" si="79"/>
        <v>0</v>
      </c>
      <c r="T176" s="138">
        <f t="shared" si="72"/>
        <v>0</v>
      </c>
      <c r="U176" s="137">
        <f t="shared" si="73"/>
        <v>0</v>
      </c>
      <c r="V176" s="137">
        <f t="shared" si="74"/>
        <v>0</v>
      </c>
      <c r="Y176" s="87">
        <f t="shared" si="75"/>
        <v>0</v>
      </c>
      <c r="Z176" s="137">
        <f t="shared" si="80"/>
        <v>0</v>
      </c>
      <c r="AB176" s="139"/>
    </row>
    <row r="177" ht="24.95" customHeight="1" spans="1:28">
      <c r="A177" s="103"/>
      <c r="B177" s="118"/>
      <c r="C177" s="118" t="s">
        <v>303</v>
      </c>
      <c r="D177" s="116">
        <f t="shared" si="70"/>
        <v>181</v>
      </c>
      <c r="E177" s="116">
        <v>181</v>
      </c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28"/>
      <c r="Q177" s="128"/>
      <c r="R177" s="139">
        <f t="shared" si="87"/>
        <v>0</v>
      </c>
      <c r="S177" s="137">
        <f t="shared" si="79"/>
        <v>0</v>
      </c>
      <c r="T177" s="138">
        <f t="shared" si="72"/>
        <v>0</v>
      </c>
      <c r="U177" s="137">
        <f t="shared" si="73"/>
        <v>0</v>
      </c>
      <c r="V177" s="137">
        <f t="shared" si="74"/>
        <v>0</v>
      </c>
      <c r="Y177" s="87">
        <f t="shared" si="75"/>
        <v>0</v>
      </c>
      <c r="Z177" s="137">
        <f t="shared" si="80"/>
        <v>0</v>
      </c>
      <c r="AB177" s="139"/>
    </row>
    <row r="178" ht="24.95" customHeight="1" spans="1:28">
      <c r="A178" s="103"/>
      <c r="B178" s="118"/>
      <c r="C178" s="118" t="s">
        <v>304</v>
      </c>
      <c r="D178" s="116">
        <f t="shared" si="70"/>
        <v>898</v>
      </c>
      <c r="E178" s="116">
        <v>898</v>
      </c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28"/>
      <c r="Q178" s="128"/>
      <c r="R178" s="139">
        <f t="shared" si="87"/>
        <v>0</v>
      </c>
      <c r="S178" s="137">
        <f t="shared" si="79"/>
        <v>0</v>
      </c>
      <c r="T178" s="138">
        <f t="shared" si="72"/>
        <v>0</v>
      </c>
      <c r="U178" s="137">
        <f t="shared" si="73"/>
        <v>0</v>
      </c>
      <c r="V178" s="137">
        <f t="shared" si="74"/>
        <v>0</v>
      </c>
      <c r="Y178" s="87">
        <f t="shared" si="75"/>
        <v>0</v>
      </c>
      <c r="Z178" s="137">
        <f t="shared" si="80"/>
        <v>0</v>
      </c>
      <c r="AB178" s="139"/>
    </row>
    <row r="179" ht="24.95" customHeight="1" spans="1:28">
      <c r="A179" s="103"/>
      <c r="B179" s="118">
        <v>2040602</v>
      </c>
      <c r="C179" s="118" t="s">
        <v>178</v>
      </c>
      <c r="D179" s="116">
        <f t="shared" si="70"/>
        <v>0</v>
      </c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28"/>
      <c r="Q179" s="128"/>
      <c r="R179" s="139"/>
      <c r="S179" s="137">
        <f t="shared" si="79"/>
        <v>0</v>
      </c>
      <c r="T179" s="138"/>
      <c r="U179" s="137"/>
      <c r="V179" s="137"/>
      <c r="Y179" s="87"/>
      <c r="Z179" s="137">
        <f t="shared" si="80"/>
        <v>0</v>
      </c>
      <c r="AB179" s="139"/>
    </row>
    <row r="180" ht="24.95" customHeight="1" spans="1:28">
      <c r="A180" s="103"/>
      <c r="B180" s="118">
        <v>2040605</v>
      </c>
      <c r="C180" s="118" t="s">
        <v>305</v>
      </c>
      <c r="D180" s="116">
        <f t="shared" si="70"/>
        <v>95</v>
      </c>
      <c r="E180" s="116"/>
      <c r="F180" s="116">
        <v>95</v>
      </c>
      <c r="G180" s="116">
        <v>38</v>
      </c>
      <c r="H180" s="116"/>
      <c r="I180" s="116"/>
      <c r="J180" s="116"/>
      <c r="K180" s="116"/>
      <c r="L180" s="116"/>
      <c r="M180" s="116"/>
      <c r="N180" s="116"/>
      <c r="O180" s="116"/>
      <c r="P180" s="128"/>
      <c r="Q180" s="128"/>
      <c r="R180" s="139">
        <f>IF(Y180&gt;0,E180+F180,0)</f>
        <v>0</v>
      </c>
      <c r="S180" s="137">
        <f t="shared" si="79"/>
        <v>0</v>
      </c>
      <c r="T180" s="138">
        <f>R180-Y180</f>
        <v>0</v>
      </c>
      <c r="U180" s="137">
        <f>IF(Y180=0,0,IF(T180&lt;0,"负增长",T180/Y180))</f>
        <v>0</v>
      </c>
      <c r="V180" s="137">
        <f>S180-Z180</f>
        <v>0</v>
      </c>
      <c r="Y180" s="87">
        <f>W180+X180</f>
        <v>0</v>
      </c>
      <c r="Z180" s="137">
        <f t="shared" si="80"/>
        <v>0</v>
      </c>
      <c r="AB180" s="139"/>
    </row>
    <row r="181" ht="24.95" customHeight="1" spans="1:28">
      <c r="A181" s="103"/>
      <c r="B181" s="118">
        <v>2040607</v>
      </c>
      <c r="C181" s="118" t="s">
        <v>306</v>
      </c>
      <c r="D181" s="116">
        <f t="shared" si="70"/>
        <v>0</v>
      </c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28"/>
      <c r="Q181" s="128"/>
      <c r="R181" s="139"/>
      <c r="S181" s="137">
        <f t="shared" si="79"/>
        <v>0</v>
      </c>
      <c r="T181" s="138"/>
      <c r="U181" s="137"/>
      <c r="V181" s="137"/>
      <c r="Y181" s="87"/>
      <c r="Z181" s="137">
        <f t="shared" si="80"/>
        <v>0</v>
      </c>
      <c r="AB181" s="139"/>
    </row>
    <row r="182" ht="24.95" customHeight="1" spans="1:28">
      <c r="A182" s="103"/>
      <c r="B182" s="118">
        <v>2040610</v>
      </c>
      <c r="C182" s="118" t="s">
        <v>308</v>
      </c>
      <c r="D182" s="116">
        <f t="shared" si="70"/>
        <v>0</v>
      </c>
      <c r="E182" s="116"/>
      <c r="F182" s="116"/>
      <c r="G182" s="116">
        <v>20</v>
      </c>
      <c r="H182" s="116"/>
      <c r="I182" s="116"/>
      <c r="J182" s="116"/>
      <c r="K182" s="116"/>
      <c r="L182" s="116"/>
      <c r="M182" s="116"/>
      <c r="N182" s="116"/>
      <c r="O182" s="116"/>
      <c r="P182" s="128"/>
      <c r="Q182" s="128"/>
      <c r="R182" s="139"/>
      <c r="S182" s="137"/>
      <c r="T182" s="138"/>
      <c r="U182" s="137"/>
      <c r="V182" s="137"/>
      <c r="Y182" s="87"/>
      <c r="Z182" s="137"/>
      <c r="AB182" s="139"/>
    </row>
    <row r="183" ht="24.95" customHeight="1" spans="1:28">
      <c r="A183" s="103"/>
      <c r="B183" s="118">
        <v>2040699</v>
      </c>
      <c r="C183" s="118" t="s">
        <v>309</v>
      </c>
      <c r="D183" s="116">
        <f t="shared" si="70"/>
        <v>0</v>
      </c>
      <c r="E183" s="116"/>
      <c r="F183" s="116"/>
      <c r="G183" s="116"/>
      <c r="H183" s="116"/>
      <c r="I183" s="116"/>
      <c r="J183" s="116"/>
      <c r="K183" s="116"/>
      <c r="L183" s="116"/>
      <c r="M183" s="116"/>
      <c r="N183" s="116">
        <v>28</v>
      </c>
      <c r="O183" s="116"/>
      <c r="P183" s="128"/>
      <c r="Q183" s="128"/>
      <c r="R183" s="139">
        <f t="shared" ref="R183:R192" si="90">IF(Y183&gt;0,E183+F183,0)</f>
        <v>0</v>
      </c>
      <c r="S183" s="137">
        <f t="shared" si="79"/>
        <v>0</v>
      </c>
      <c r="T183" s="138">
        <f t="shared" ref="T183:T202" si="91">R183-Y183</f>
        <v>0</v>
      </c>
      <c r="U183" s="137">
        <f t="shared" ref="U183:U202" si="92">IF(Y183=0,0,IF(T183&lt;0,"负增长",T183/Y183))</f>
        <v>0</v>
      </c>
      <c r="V183" s="137">
        <f t="shared" ref="V183:V202" si="93">S183-Z183</f>
        <v>0</v>
      </c>
      <c r="Y183" s="87">
        <f t="shared" ref="Y183:Y202" si="94">W183+X183</f>
        <v>0</v>
      </c>
      <c r="Z183" s="137">
        <f t="shared" si="80"/>
        <v>0</v>
      </c>
      <c r="AB183" s="139"/>
    </row>
    <row r="184" ht="24.95" customHeight="1" spans="1:28">
      <c r="A184" s="103">
        <v>1</v>
      </c>
      <c r="B184" s="115">
        <v>2040900</v>
      </c>
      <c r="C184" s="115" t="s">
        <v>310</v>
      </c>
      <c r="D184" s="116">
        <f t="shared" si="70"/>
        <v>87</v>
      </c>
      <c r="E184" s="116">
        <f t="shared" ref="E184:N184" si="95">SUM(E185:E187)</f>
        <v>53</v>
      </c>
      <c r="F184" s="116">
        <f t="shared" si="95"/>
        <v>34</v>
      </c>
      <c r="G184" s="116">
        <f t="shared" si="95"/>
        <v>14</v>
      </c>
      <c r="H184" s="116">
        <f t="shared" si="95"/>
        <v>0</v>
      </c>
      <c r="I184" s="116">
        <f t="shared" si="95"/>
        <v>0</v>
      </c>
      <c r="J184" s="116">
        <f t="shared" si="95"/>
        <v>0</v>
      </c>
      <c r="K184" s="116">
        <f t="shared" si="95"/>
        <v>0</v>
      </c>
      <c r="L184" s="116">
        <f t="shared" si="95"/>
        <v>0</v>
      </c>
      <c r="M184" s="116">
        <f t="shared" si="95"/>
        <v>0</v>
      </c>
      <c r="N184" s="116">
        <f t="shared" si="95"/>
        <v>0</v>
      </c>
      <c r="O184" s="116"/>
      <c r="P184" s="128"/>
      <c r="Q184" s="128"/>
      <c r="R184" s="139">
        <f t="shared" si="90"/>
        <v>0</v>
      </c>
      <c r="S184" s="137">
        <f t="shared" si="79"/>
        <v>0</v>
      </c>
      <c r="T184" s="138">
        <f t="shared" si="91"/>
        <v>0</v>
      </c>
      <c r="U184" s="137">
        <f t="shared" si="92"/>
        <v>0</v>
      </c>
      <c r="V184" s="137">
        <f t="shared" si="93"/>
        <v>0</v>
      </c>
      <c r="Y184" s="87">
        <f t="shared" si="94"/>
        <v>0</v>
      </c>
      <c r="Z184" s="137">
        <f t="shared" si="80"/>
        <v>0</v>
      </c>
      <c r="AB184" s="139"/>
    </row>
    <row r="185" ht="24.95" customHeight="1" spans="1:28">
      <c r="A185" s="103"/>
      <c r="B185" s="118">
        <v>2040901</v>
      </c>
      <c r="C185" s="118" t="s">
        <v>176</v>
      </c>
      <c r="D185" s="116">
        <f t="shared" si="70"/>
        <v>53</v>
      </c>
      <c r="E185" s="116">
        <v>53</v>
      </c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28"/>
      <c r="Q185" s="128"/>
      <c r="R185" s="139">
        <f t="shared" si="90"/>
        <v>0</v>
      </c>
      <c r="S185" s="137">
        <f t="shared" si="79"/>
        <v>0</v>
      </c>
      <c r="T185" s="138">
        <f t="shared" si="91"/>
        <v>0</v>
      </c>
      <c r="U185" s="137">
        <f t="shared" si="92"/>
        <v>0</v>
      </c>
      <c r="V185" s="137">
        <f t="shared" si="93"/>
        <v>0</v>
      </c>
      <c r="Y185" s="87">
        <f t="shared" si="94"/>
        <v>0</v>
      </c>
      <c r="Z185" s="137">
        <f t="shared" si="80"/>
        <v>0</v>
      </c>
      <c r="AB185" s="139"/>
    </row>
    <row r="186" ht="24.95" customHeight="1" spans="1:28">
      <c r="A186" s="103"/>
      <c r="B186" s="118">
        <v>2040905</v>
      </c>
      <c r="C186" s="118" t="s">
        <v>311</v>
      </c>
      <c r="D186" s="116">
        <f t="shared" si="70"/>
        <v>34</v>
      </c>
      <c r="E186" s="116"/>
      <c r="F186" s="116">
        <v>34</v>
      </c>
      <c r="G186" s="116">
        <v>14</v>
      </c>
      <c r="H186" s="116"/>
      <c r="I186" s="116"/>
      <c r="J186" s="116"/>
      <c r="K186" s="116"/>
      <c r="L186" s="116"/>
      <c r="M186" s="116"/>
      <c r="N186" s="116"/>
      <c r="O186" s="116"/>
      <c r="P186" s="128"/>
      <c r="Q186" s="128"/>
      <c r="R186" s="139">
        <f t="shared" si="90"/>
        <v>0</v>
      </c>
      <c r="S186" s="137">
        <f t="shared" si="79"/>
        <v>0</v>
      </c>
      <c r="T186" s="138">
        <f t="shared" si="91"/>
        <v>0</v>
      </c>
      <c r="U186" s="137">
        <f t="shared" si="92"/>
        <v>0</v>
      </c>
      <c r="V186" s="137">
        <f t="shared" si="93"/>
        <v>0</v>
      </c>
      <c r="Y186" s="87">
        <f t="shared" si="94"/>
        <v>0</v>
      </c>
      <c r="Z186" s="137">
        <f t="shared" si="80"/>
        <v>0</v>
      </c>
      <c r="AB186" s="139"/>
    </row>
    <row r="187" ht="24.95" customHeight="1" spans="1:28">
      <c r="A187" s="103"/>
      <c r="B187" s="118">
        <v>2040999</v>
      </c>
      <c r="C187" s="118" t="s">
        <v>312</v>
      </c>
      <c r="D187" s="116">
        <f t="shared" si="70"/>
        <v>0</v>
      </c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28"/>
      <c r="Q187" s="128"/>
      <c r="R187" s="139">
        <f t="shared" si="90"/>
        <v>0</v>
      </c>
      <c r="S187" s="137">
        <f t="shared" si="79"/>
        <v>0</v>
      </c>
      <c r="T187" s="138">
        <f t="shared" si="91"/>
        <v>0</v>
      </c>
      <c r="U187" s="137">
        <f t="shared" si="92"/>
        <v>0</v>
      </c>
      <c r="V187" s="137">
        <f t="shared" si="93"/>
        <v>0</v>
      </c>
      <c r="Y187" s="87">
        <f t="shared" si="94"/>
        <v>0</v>
      </c>
      <c r="Z187" s="137">
        <f t="shared" si="80"/>
        <v>0</v>
      </c>
      <c r="AB187" s="139"/>
    </row>
    <row r="188" ht="24.95" customHeight="1" spans="1:28">
      <c r="A188" s="103">
        <v>1</v>
      </c>
      <c r="B188" s="115">
        <v>2049900</v>
      </c>
      <c r="C188" s="115" t="s">
        <v>313</v>
      </c>
      <c r="D188" s="116">
        <f t="shared" si="70"/>
        <v>2210</v>
      </c>
      <c r="E188" s="116">
        <f t="shared" ref="E188:N188" si="96">E189</f>
        <v>0</v>
      </c>
      <c r="F188" s="116">
        <f t="shared" si="96"/>
        <v>2210</v>
      </c>
      <c r="G188" s="116">
        <f t="shared" si="96"/>
        <v>100</v>
      </c>
      <c r="H188" s="116">
        <f t="shared" si="96"/>
        <v>0</v>
      </c>
      <c r="I188" s="116">
        <f t="shared" si="96"/>
        <v>0</v>
      </c>
      <c r="J188" s="116">
        <f t="shared" si="96"/>
        <v>0</v>
      </c>
      <c r="K188" s="116">
        <f t="shared" si="96"/>
        <v>0</v>
      </c>
      <c r="L188" s="116">
        <f t="shared" si="96"/>
        <v>0</v>
      </c>
      <c r="M188" s="116">
        <f t="shared" si="96"/>
        <v>0</v>
      </c>
      <c r="N188" s="116">
        <f t="shared" si="96"/>
        <v>0</v>
      </c>
      <c r="O188" s="116"/>
      <c r="P188" s="128"/>
      <c r="Q188" s="128"/>
      <c r="R188" s="139">
        <f t="shared" si="90"/>
        <v>0</v>
      </c>
      <c r="S188" s="137">
        <f t="shared" si="79"/>
        <v>0</v>
      </c>
      <c r="T188" s="138">
        <f t="shared" si="91"/>
        <v>0</v>
      </c>
      <c r="U188" s="137">
        <f t="shared" si="92"/>
        <v>0</v>
      </c>
      <c r="V188" s="137">
        <f t="shared" si="93"/>
        <v>0</v>
      </c>
      <c r="Y188" s="87">
        <f t="shared" si="94"/>
        <v>0</v>
      </c>
      <c r="Z188" s="137">
        <f t="shared" si="80"/>
        <v>0</v>
      </c>
      <c r="AB188" s="139"/>
    </row>
    <row r="189" ht="24.95" customHeight="1" spans="1:28">
      <c r="A189" s="103"/>
      <c r="B189" s="118">
        <v>2049901</v>
      </c>
      <c r="C189" s="118" t="s">
        <v>314</v>
      </c>
      <c r="D189" s="116">
        <f t="shared" si="70"/>
        <v>2210</v>
      </c>
      <c r="E189" s="116"/>
      <c r="F189" s="116">
        <v>2210</v>
      </c>
      <c r="G189" s="116">
        <v>100</v>
      </c>
      <c r="H189" s="116"/>
      <c r="I189" s="116"/>
      <c r="J189" s="116"/>
      <c r="K189" s="116"/>
      <c r="L189" s="116"/>
      <c r="M189" s="116"/>
      <c r="N189" s="116"/>
      <c r="O189" s="116"/>
      <c r="P189" s="128"/>
      <c r="Q189" s="128"/>
      <c r="R189" s="139">
        <f t="shared" si="90"/>
        <v>0</v>
      </c>
      <c r="S189" s="137">
        <f t="shared" si="79"/>
        <v>0</v>
      </c>
      <c r="T189" s="138">
        <f t="shared" si="91"/>
        <v>0</v>
      </c>
      <c r="U189" s="137">
        <f t="shared" si="92"/>
        <v>0</v>
      </c>
      <c r="V189" s="137">
        <f t="shared" si="93"/>
        <v>0</v>
      </c>
      <c r="Y189" s="87">
        <f t="shared" si="94"/>
        <v>0</v>
      </c>
      <c r="Z189" s="137">
        <f t="shared" si="80"/>
        <v>0</v>
      </c>
      <c r="AB189" s="139"/>
    </row>
    <row r="190" ht="24.95" customHeight="1" spans="1:28">
      <c r="A190" s="103">
        <v>1</v>
      </c>
      <c r="B190" s="115">
        <v>2050000</v>
      </c>
      <c r="C190" s="115" t="s">
        <v>315</v>
      </c>
      <c r="D190" s="116">
        <f t="shared" si="70"/>
        <v>60636</v>
      </c>
      <c r="E190" s="116">
        <f t="shared" ref="E190:N190" si="97">E191+E195+E202+E206+E208+E211+E213+E216</f>
        <v>45308</v>
      </c>
      <c r="F190" s="116">
        <f t="shared" si="97"/>
        <v>15328</v>
      </c>
      <c r="G190" s="116">
        <f t="shared" si="97"/>
        <v>6985</v>
      </c>
      <c r="H190" s="116">
        <f t="shared" si="97"/>
        <v>5136</v>
      </c>
      <c r="I190" s="116">
        <f t="shared" si="97"/>
        <v>0</v>
      </c>
      <c r="J190" s="116">
        <f t="shared" si="97"/>
        <v>0</v>
      </c>
      <c r="K190" s="116">
        <f t="shared" si="97"/>
        <v>0</v>
      </c>
      <c r="L190" s="116">
        <f t="shared" si="97"/>
        <v>0</v>
      </c>
      <c r="M190" s="116">
        <f t="shared" si="97"/>
        <v>0</v>
      </c>
      <c r="N190" s="116">
        <f t="shared" si="97"/>
        <v>3962</v>
      </c>
      <c r="O190" s="116"/>
      <c r="P190" s="128"/>
      <c r="Q190" s="128"/>
      <c r="R190" s="139">
        <f t="shared" si="90"/>
        <v>60636</v>
      </c>
      <c r="S190" s="137">
        <f>R190/223755.7</f>
        <v>0.271</v>
      </c>
      <c r="T190" s="138">
        <f t="shared" si="91"/>
        <v>21472</v>
      </c>
      <c r="U190" s="137">
        <f t="shared" si="92"/>
        <v>0.5483</v>
      </c>
      <c r="V190" s="137">
        <f t="shared" si="93"/>
        <v>0.0676</v>
      </c>
      <c r="W190" s="95">
        <v>17815.8</v>
      </c>
      <c r="X190" s="95">
        <v>21347.8</v>
      </c>
      <c r="Y190" s="87">
        <f t="shared" si="94"/>
        <v>39163.6</v>
      </c>
      <c r="Z190" s="137">
        <f>Y190/192555</f>
        <v>0.2034</v>
      </c>
      <c r="AB190" s="139"/>
    </row>
    <row r="191" ht="24.95" customHeight="1" spans="1:28">
      <c r="A191" s="103">
        <v>1</v>
      </c>
      <c r="B191" s="115">
        <v>2050100</v>
      </c>
      <c r="C191" s="115" t="s">
        <v>41</v>
      </c>
      <c r="D191" s="116">
        <f t="shared" si="70"/>
        <v>3225</v>
      </c>
      <c r="E191" s="116">
        <f t="shared" ref="E191:N191" si="98">SUM(E192:E194)</f>
        <v>1726</v>
      </c>
      <c r="F191" s="116">
        <f t="shared" si="98"/>
        <v>1499</v>
      </c>
      <c r="G191" s="116">
        <f t="shared" si="98"/>
        <v>45</v>
      </c>
      <c r="H191" s="116">
        <f t="shared" si="98"/>
        <v>0</v>
      </c>
      <c r="I191" s="116">
        <f t="shared" si="98"/>
        <v>0</v>
      </c>
      <c r="J191" s="116">
        <f t="shared" si="98"/>
        <v>0</v>
      </c>
      <c r="K191" s="116">
        <f t="shared" si="98"/>
        <v>0</v>
      </c>
      <c r="L191" s="116">
        <f t="shared" si="98"/>
        <v>0</v>
      </c>
      <c r="M191" s="116">
        <f t="shared" si="98"/>
        <v>0</v>
      </c>
      <c r="N191" s="116">
        <f t="shared" si="98"/>
        <v>75</v>
      </c>
      <c r="O191" s="116"/>
      <c r="P191" s="128"/>
      <c r="Q191" s="128"/>
      <c r="R191" s="139">
        <f t="shared" si="90"/>
        <v>0</v>
      </c>
      <c r="S191" s="137">
        <f t="shared" si="79"/>
        <v>0</v>
      </c>
      <c r="T191" s="138">
        <f t="shared" si="91"/>
        <v>0</v>
      </c>
      <c r="U191" s="137">
        <f t="shared" si="92"/>
        <v>0</v>
      </c>
      <c r="V191" s="137">
        <f t="shared" si="93"/>
        <v>0</v>
      </c>
      <c r="Y191" s="87">
        <f t="shared" si="94"/>
        <v>0</v>
      </c>
      <c r="Z191" s="137">
        <f t="shared" si="80"/>
        <v>0</v>
      </c>
      <c r="AB191" s="139"/>
    </row>
    <row r="192" ht="24.95" customHeight="1" spans="1:28">
      <c r="A192" s="103"/>
      <c r="B192" s="118">
        <v>2050101</v>
      </c>
      <c r="C192" s="118" t="s">
        <v>176</v>
      </c>
      <c r="D192" s="116">
        <f t="shared" si="70"/>
        <v>1726</v>
      </c>
      <c r="E192" s="116">
        <v>1726</v>
      </c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28"/>
      <c r="Q192" s="128"/>
      <c r="R192" s="139">
        <f t="shared" si="90"/>
        <v>0</v>
      </c>
      <c r="S192" s="137">
        <f t="shared" si="79"/>
        <v>0</v>
      </c>
      <c r="T192" s="138">
        <f t="shared" si="91"/>
        <v>0</v>
      </c>
      <c r="U192" s="137">
        <f t="shared" si="92"/>
        <v>0</v>
      </c>
      <c r="V192" s="137">
        <f t="shared" si="93"/>
        <v>0</v>
      </c>
      <c r="Y192" s="87">
        <f t="shared" si="94"/>
        <v>0</v>
      </c>
      <c r="Z192" s="137">
        <f t="shared" si="80"/>
        <v>0</v>
      </c>
      <c r="AB192" s="139"/>
    </row>
    <row r="193" ht="24.95" customHeight="1" spans="1:28">
      <c r="A193" s="103"/>
      <c r="B193" s="118">
        <v>2050102</v>
      </c>
      <c r="C193" s="118" t="s">
        <v>178</v>
      </c>
      <c r="D193" s="116">
        <f t="shared" si="70"/>
        <v>1415</v>
      </c>
      <c r="E193" s="116"/>
      <c r="F193" s="116">
        <v>1415</v>
      </c>
      <c r="G193" s="116"/>
      <c r="H193" s="116"/>
      <c r="I193" s="116"/>
      <c r="J193" s="116"/>
      <c r="K193" s="116"/>
      <c r="L193" s="116"/>
      <c r="M193" s="116"/>
      <c r="N193" s="116"/>
      <c r="O193" s="116"/>
      <c r="P193" s="128"/>
      <c r="Q193" s="128"/>
      <c r="R193" s="139"/>
      <c r="S193" s="137"/>
      <c r="T193" s="138"/>
      <c r="U193" s="137"/>
      <c r="V193" s="137"/>
      <c r="Y193" s="87"/>
      <c r="Z193" s="137"/>
      <c r="AB193" s="139"/>
    </row>
    <row r="194" ht="24.95" customHeight="1" spans="1:28">
      <c r="A194" s="103"/>
      <c r="B194" s="118">
        <v>2050199</v>
      </c>
      <c r="C194" s="118" t="s">
        <v>316</v>
      </c>
      <c r="D194" s="116">
        <f t="shared" si="70"/>
        <v>84</v>
      </c>
      <c r="E194" s="116"/>
      <c r="F194" s="116">
        <v>84</v>
      </c>
      <c r="G194" s="116">
        <v>45</v>
      </c>
      <c r="H194" s="116"/>
      <c r="I194" s="116"/>
      <c r="J194" s="116"/>
      <c r="K194" s="116"/>
      <c r="L194" s="116"/>
      <c r="M194" s="116"/>
      <c r="N194" s="116">
        <v>75</v>
      </c>
      <c r="O194" s="116"/>
      <c r="P194" s="128"/>
      <c r="Q194" s="128"/>
      <c r="R194" s="139">
        <f>IF(Y194&gt;0,E194+F194,0)</f>
        <v>0</v>
      </c>
      <c r="S194" s="137">
        <f t="shared" si="79"/>
        <v>0</v>
      </c>
      <c r="T194" s="138">
        <f t="shared" si="91"/>
        <v>0</v>
      </c>
      <c r="U194" s="137">
        <f t="shared" si="92"/>
        <v>0</v>
      </c>
      <c r="V194" s="137">
        <f t="shared" si="93"/>
        <v>0</v>
      </c>
      <c r="Y194" s="87">
        <f t="shared" si="94"/>
        <v>0</v>
      </c>
      <c r="Z194" s="137">
        <f t="shared" si="80"/>
        <v>0</v>
      </c>
      <c r="AB194" s="139"/>
    </row>
    <row r="195" ht="24.95" customHeight="1" spans="1:28">
      <c r="A195" s="103">
        <v>1</v>
      </c>
      <c r="B195" s="115">
        <v>2050200</v>
      </c>
      <c r="C195" s="115" t="s">
        <v>42</v>
      </c>
      <c r="D195" s="116">
        <f t="shared" si="70"/>
        <v>41415</v>
      </c>
      <c r="E195" s="116">
        <f t="shared" ref="E195:N195" si="99">SUM(E196:E201)</f>
        <v>39616</v>
      </c>
      <c r="F195" s="116">
        <f t="shared" si="99"/>
        <v>1799</v>
      </c>
      <c r="G195" s="116">
        <f t="shared" si="99"/>
        <v>1688</v>
      </c>
      <c r="H195" s="116">
        <f t="shared" si="99"/>
        <v>5136</v>
      </c>
      <c r="I195" s="116">
        <f t="shared" si="99"/>
        <v>0</v>
      </c>
      <c r="J195" s="116">
        <f t="shared" si="99"/>
        <v>0</v>
      </c>
      <c r="K195" s="116">
        <f t="shared" si="99"/>
        <v>0</v>
      </c>
      <c r="L195" s="116">
        <f t="shared" si="99"/>
        <v>0</v>
      </c>
      <c r="M195" s="116">
        <f t="shared" si="99"/>
        <v>0</v>
      </c>
      <c r="N195" s="116">
        <f t="shared" si="99"/>
        <v>2585</v>
      </c>
      <c r="O195" s="116"/>
      <c r="P195" s="128"/>
      <c r="Q195" s="128"/>
      <c r="R195" s="139">
        <f>IF(Y195&gt;0,E195+F195,0)</f>
        <v>0</v>
      </c>
      <c r="S195" s="137">
        <f t="shared" si="79"/>
        <v>0</v>
      </c>
      <c r="T195" s="138">
        <f t="shared" si="91"/>
        <v>0</v>
      </c>
      <c r="U195" s="137">
        <f t="shared" si="92"/>
        <v>0</v>
      </c>
      <c r="V195" s="137">
        <f t="shared" si="93"/>
        <v>0</v>
      </c>
      <c r="Y195" s="87">
        <f t="shared" si="94"/>
        <v>0</v>
      </c>
      <c r="Z195" s="137">
        <f t="shared" si="80"/>
        <v>0</v>
      </c>
      <c r="AB195" s="139"/>
    </row>
    <row r="196" ht="24.95" customHeight="1" spans="1:28">
      <c r="A196" s="103"/>
      <c r="B196" s="118">
        <v>2050201</v>
      </c>
      <c r="C196" s="118" t="s">
        <v>317</v>
      </c>
      <c r="D196" s="116">
        <f t="shared" si="70"/>
        <v>427</v>
      </c>
      <c r="E196" s="116">
        <v>427</v>
      </c>
      <c r="F196" s="116"/>
      <c r="G196" s="116">
        <v>45</v>
      </c>
      <c r="H196" s="116"/>
      <c r="I196" s="116"/>
      <c r="J196" s="116"/>
      <c r="K196" s="116"/>
      <c r="L196" s="116"/>
      <c r="M196" s="116"/>
      <c r="N196" s="116">
        <v>190</v>
      </c>
      <c r="O196" s="116"/>
      <c r="P196" s="128"/>
      <c r="Q196" s="128"/>
      <c r="R196" s="139">
        <f>IF(Y196&gt;0,E196+F196,0)</f>
        <v>0</v>
      </c>
      <c r="S196" s="137">
        <f t="shared" si="79"/>
        <v>0</v>
      </c>
      <c r="T196" s="138">
        <f t="shared" si="91"/>
        <v>0</v>
      </c>
      <c r="U196" s="137">
        <f t="shared" si="92"/>
        <v>0</v>
      </c>
      <c r="V196" s="137">
        <f t="shared" si="93"/>
        <v>0</v>
      </c>
      <c r="Y196" s="87">
        <f t="shared" si="94"/>
        <v>0</v>
      </c>
      <c r="Z196" s="137">
        <f t="shared" si="80"/>
        <v>0</v>
      </c>
      <c r="AB196" s="139"/>
    </row>
    <row r="197" ht="24.95" customHeight="1" spans="1:28">
      <c r="A197" s="103"/>
      <c r="B197" s="118">
        <v>2050202</v>
      </c>
      <c r="C197" s="118" t="s">
        <v>318</v>
      </c>
      <c r="D197" s="116">
        <f t="shared" si="70"/>
        <v>0</v>
      </c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28"/>
      <c r="Q197" s="128"/>
      <c r="R197" s="139"/>
      <c r="S197" s="137">
        <f t="shared" si="79"/>
        <v>0</v>
      </c>
      <c r="T197" s="138">
        <f t="shared" si="91"/>
        <v>0</v>
      </c>
      <c r="U197" s="137">
        <f t="shared" si="92"/>
        <v>0</v>
      </c>
      <c r="V197" s="137">
        <f t="shared" si="93"/>
        <v>0</v>
      </c>
      <c r="Y197" s="87">
        <f t="shared" si="94"/>
        <v>0</v>
      </c>
      <c r="Z197" s="137">
        <f t="shared" si="80"/>
        <v>0</v>
      </c>
      <c r="AB197" s="139"/>
    </row>
    <row r="198" ht="24.95" customHeight="1" spans="1:28">
      <c r="A198" s="103"/>
      <c r="B198" s="118">
        <v>2050203</v>
      </c>
      <c r="C198" s="118" t="s">
        <v>319</v>
      </c>
      <c r="D198" s="116">
        <f t="shared" si="70"/>
        <v>2166</v>
      </c>
      <c r="E198" s="116">
        <v>2166</v>
      </c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28"/>
      <c r="Q198" s="128"/>
      <c r="R198" s="139">
        <f>IF(Y198&gt;0,E198+F198,0)</f>
        <v>0</v>
      </c>
      <c r="S198" s="137">
        <f t="shared" si="79"/>
        <v>0</v>
      </c>
      <c r="T198" s="138">
        <f t="shared" si="91"/>
        <v>0</v>
      </c>
      <c r="U198" s="137">
        <f t="shared" si="92"/>
        <v>0</v>
      </c>
      <c r="V198" s="137">
        <f t="shared" si="93"/>
        <v>0</v>
      </c>
      <c r="Y198" s="87">
        <f t="shared" si="94"/>
        <v>0</v>
      </c>
      <c r="Z198" s="137">
        <f t="shared" si="80"/>
        <v>0</v>
      </c>
      <c r="AB198" s="139"/>
    </row>
    <row r="199" ht="24.95" customHeight="1" spans="1:28">
      <c r="A199" s="103"/>
      <c r="B199" s="118">
        <v>2050204</v>
      </c>
      <c r="C199" s="118" t="s">
        <v>320</v>
      </c>
      <c r="D199" s="116">
        <f t="shared" si="70"/>
        <v>10319</v>
      </c>
      <c r="E199" s="116">
        <v>9919</v>
      </c>
      <c r="F199" s="116">
        <v>400</v>
      </c>
      <c r="G199" s="116">
        <v>80</v>
      </c>
      <c r="H199" s="116"/>
      <c r="I199" s="116"/>
      <c r="J199" s="116"/>
      <c r="K199" s="116"/>
      <c r="L199" s="116"/>
      <c r="M199" s="116"/>
      <c r="N199" s="116">
        <v>2395</v>
      </c>
      <c r="O199" s="116"/>
      <c r="P199" s="128"/>
      <c r="Q199" s="128"/>
      <c r="R199" s="139">
        <f>IF(Y199&gt;0,E199+F199,0)</f>
        <v>0</v>
      </c>
      <c r="S199" s="137">
        <f t="shared" si="79"/>
        <v>0</v>
      </c>
      <c r="T199" s="138">
        <f t="shared" si="91"/>
        <v>0</v>
      </c>
      <c r="U199" s="137">
        <f t="shared" si="92"/>
        <v>0</v>
      </c>
      <c r="V199" s="137">
        <f t="shared" si="93"/>
        <v>0</v>
      </c>
      <c r="Y199" s="87">
        <f t="shared" si="94"/>
        <v>0</v>
      </c>
      <c r="Z199" s="137">
        <f t="shared" si="80"/>
        <v>0</v>
      </c>
      <c r="AB199" s="139"/>
    </row>
    <row r="200" ht="24.95" customHeight="1" spans="1:28">
      <c r="A200" s="103"/>
      <c r="B200" s="118">
        <v>2050206</v>
      </c>
      <c r="C200" s="118" t="s">
        <v>322</v>
      </c>
      <c r="D200" s="116">
        <f t="shared" si="70"/>
        <v>0</v>
      </c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28"/>
      <c r="Q200" s="128"/>
      <c r="R200" s="139">
        <f>IF(Y200&gt;0,E200+F200,0)</f>
        <v>0</v>
      </c>
      <c r="S200" s="137">
        <f t="shared" si="79"/>
        <v>0</v>
      </c>
      <c r="T200" s="138">
        <f t="shared" si="91"/>
        <v>0</v>
      </c>
      <c r="U200" s="137">
        <f t="shared" si="92"/>
        <v>0</v>
      </c>
      <c r="V200" s="137">
        <f t="shared" si="93"/>
        <v>0</v>
      </c>
      <c r="Y200" s="87">
        <f t="shared" si="94"/>
        <v>0</v>
      </c>
      <c r="Z200" s="137">
        <f t="shared" si="80"/>
        <v>0</v>
      </c>
      <c r="AB200" s="139"/>
    </row>
    <row r="201" ht="24.95" customHeight="1" spans="1:28">
      <c r="A201" s="103"/>
      <c r="B201" s="118">
        <v>2050299</v>
      </c>
      <c r="C201" s="118" t="s">
        <v>323</v>
      </c>
      <c r="D201" s="116">
        <f t="shared" ref="D201:D264" si="100">E201+F201</f>
        <v>28503</v>
      </c>
      <c r="E201" s="116">
        <v>27104</v>
      </c>
      <c r="F201" s="116">
        <v>1399</v>
      </c>
      <c r="G201" s="116">
        <v>1563</v>
      </c>
      <c r="H201" s="116">
        <v>5136</v>
      </c>
      <c r="I201" s="116"/>
      <c r="J201" s="116"/>
      <c r="K201" s="116"/>
      <c r="L201" s="116"/>
      <c r="M201" s="116"/>
      <c r="N201" s="116"/>
      <c r="O201" s="116"/>
      <c r="P201" s="128"/>
      <c r="Q201" s="128"/>
      <c r="R201" s="139">
        <f>IF(Y201&gt;0,E201+F201,0)</f>
        <v>0</v>
      </c>
      <c r="S201" s="137">
        <f t="shared" si="79"/>
        <v>0</v>
      </c>
      <c r="T201" s="138">
        <f t="shared" si="91"/>
        <v>0</v>
      </c>
      <c r="U201" s="137">
        <f t="shared" si="92"/>
        <v>0</v>
      </c>
      <c r="V201" s="137">
        <f t="shared" si="93"/>
        <v>0</v>
      </c>
      <c r="Y201" s="87">
        <f t="shared" si="94"/>
        <v>0</v>
      </c>
      <c r="Z201" s="137">
        <f t="shared" si="80"/>
        <v>0</v>
      </c>
      <c r="AB201" s="139"/>
    </row>
    <row r="202" ht="24.95" customHeight="1" spans="1:28">
      <c r="A202" s="103">
        <v>1</v>
      </c>
      <c r="B202" s="115">
        <v>2050300</v>
      </c>
      <c r="C202" s="115" t="s">
        <v>43</v>
      </c>
      <c r="D202" s="116">
        <f t="shared" si="100"/>
        <v>4499</v>
      </c>
      <c r="E202" s="116">
        <f t="shared" ref="E202:N202" si="101">SUM(E203:E205)</f>
        <v>3966</v>
      </c>
      <c r="F202" s="116">
        <f t="shared" si="101"/>
        <v>533</v>
      </c>
      <c r="G202" s="116">
        <f t="shared" si="101"/>
        <v>445</v>
      </c>
      <c r="H202" s="116">
        <f t="shared" si="101"/>
        <v>0</v>
      </c>
      <c r="I202" s="116">
        <f t="shared" si="101"/>
        <v>0</v>
      </c>
      <c r="J202" s="116">
        <f t="shared" si="101"/>
        <v>0</v>
      </c>
      <c r="K202" s="116">
        <f t="shared" si="101"/>
        <v>0</v>
      </c>
      <c r="L202" s="116">
        <f t="shared" si="101"/>
        <v>0</v>
      </c>
      <c r="M202" s="116">
        <f t="shared" si="101"/>
        <v>0</v>
      </c>
      <c r="N202" s="116">
        <f t="shared" si="101"/>
        <v>1202</v>
      </c>
      <c r="O202" s="116"/>
      <c r="P202" s="128"/>
      <c r="Q202" s="128"/>
      <c r="R202" s="139">
        <f>IF(Y202&gt;0,E202+F202,0)</f>
        <v>0</v>
      </c>
      <c r="S202" s="137">
        <f t="shared" si="79"/>
        <v>0</v>
      </c>
      <c r="T202" s="138">
        <f t="shared" si="91"/>
        <v>0</v>
      </c>
      <c r="U202" s="137">
        <f t="shared" si="92"/>
        <v>0</v>
      </c>
      <c r="V202" s="137">
        <f t="shared" si="93"/>
        <v>0</v>
      </c>
      <c r="Y202" s="87">
        <f t="shared" si="94"/>
        <v>0</v>
      </c>
      <c r="Z202" s="137">
        <f t="shared" si="80"/>
        <v>0</v>
      </c>
      <c r="AB202" s="139"/>
    </row>
    <row r="203" s="88" customFormat="1" ht="24.95" customHeight="1" spans="1:28">
      <c r="A203" s="103"/>
      <c r="B203" s="118">
        <v>2050301</v>
      </c>
      <c r="C203" s="118" t="s">
        <v>324</v>
      </c>
      <c r="D203" s="116">
        <f t="shared" si="100"/>
        <v>450</v>
      </c>
      <c r="E203" s="116"/>
      <c r="F203" s="116">
        <v>450</v>
      </c>
      <c r="G203" s="116">
        <v>380</v>
      </c>
      <c r="H203" s="116"/>
      <c r="I203" s="116"/>
      <c r="J203" s="116"/>
      <c r="K203" s="116"/>
      <c r="L203" s="116"/>
      <c r="M203" s="116"/>
      <c r="N203" s="116"/>
      <c r="O203" s="116"/>
      <c r="P203" s="128"/>
      <c r="Q203" s="128"/>
      <c r="R203" s="140"/>
      <c r="S203" s="137">
        <f t="shared" si="79"/>
        <v>0</v>
      </c>
      <c r="T203" s="141"/>
      <c r="U203" s="142"/>
      <c r="V203" s="142"/>
      <c r="Y203" s="143"/>
      <c r="Z203" s="137">
        <f t="shared" si="80"/>
        <v>0</v>
      </c>
      <c r="AB203" s="139"/>
    </row>
    <row r="204" ht="24.95" customHeight="1" spans="1:28">
      <c r="A204" s="103"/>
      <c r="B204" s="118">
        <v>2050302</v>
      </c>
      <c r="C204" s="118" t="s">
        <v>325</v>
      </c>
      <c r="D204" s="116">
        <f t="shared" si="100"/>
        <v>4049</v>
      </c>
      <c r="E204" s="116">
        <v>3966</v>
      </c>
      <c r="F204" s="116">
        <v>83</v>
      </c>
      <c r="G204" s="116">
        <v>65</v>
      </c>
      <c r="H204" s="116"/>
      <c r="I204" s="116"/>
      <c r="J204" s="116"/>
      <c r="K204" s="116"/>
      <c r="L204" s="116"/>
      <c r="M204" s="116"/>
      <c r="N204" s="116">
        <v>1202</v>
      </c>
      <c r="O204" s="116"/>
      <c r="P204" s="128"/>
      <c r="Q204" s="128"/>
      <c r="R204" s="139">
        <f t="shared" ref="R204:R214" si="102">IF(Y204&gt;0,E204+F204,0)</f>
        <v>0</v>
      </c>
      <c r="S204" s="137">
        <f t="shared" si="79"/>
        <v>0</v>
      </c>
      <c r="T204" s="138">
        <f t="shared" ref="T204:T228" si="103">R204-Y204</f>
        <v>0</v>
      </c>
      <c r="U204" s="137">
        <f t="shared" ref="U204:U228" si="104">IF(Y204=0,0,IF(T204&lt;0,"负增长",T204/Y204))</f>
        <v>0</v>
      </c>
      <c r="V204" s="137">
        <f t="shared" ref="V204:V228" si="105">S204-Z204</f>
        <v>0</v>
      </c>
      <c r="Y204" s="87">
        <f t="shared" ref="Y204:Y228" si="106">W204+X204</f>
        <v>0</v>
      </c>
      <c r="Z204" s="137">
        <f t="shared" si="80"/>
        <v>0</v>
      </c>
      <c r="AB204" s="139"/>
    </row>
    <row r="205" ht="24.95" customHeight="1" spans="1:28">
      <c r="A205" s="103"/>
      <c r="B205" s="118">
        <v>2050399</v>
      </c>
      <c r="C205" s="118" t="s">
        <v>326</v>
      </c>
      <c r="D205" s="116">
        <f t="shared" si="100"/>
        <v>0</v>
      </c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28"/>
      <c r="Q205" s="128"/>
      <c r="R205" s="139">
        <f t="shared" si="102"/>
        <v>0</v>
      </c>
      <c r="S205" s="137">
        <f t="shared" si="79"/>
        <v>0</v>
      </c>
      <c r="T205" s="138">
        <f t="shared" si="103"/>
        <v>0</v>
      </c>
      <c r="U205" s="137">
        <f t="shared" si="104"/>
        <v>0</v>
      </c>
      <c r="V205" s="137">
        <f t="shared" si="105"/>
        <v>0</v>
      </c>
      <c r="Y205" s="87">
        <f t="shared" si="106"/>
        <v>0</v>
      </c>
      <c r="Z205" s="137">
        <f t="shared" si="80"/>
        <v>0</v>
      </c>
      <c r="AB205" s="139"/>
    </row>
    <row r="206" ht="24.95" customHeight="1" spans="1:28">
      <c r="A206" s="103">
        <v>1</v>
      </c>
      <c r="B206" s="115">
        <v>2050400</v>
      </c>
      <c r="C206" s="115" t="s">
        <v>44</v>
      </c>
      <c r="D206" s="116">
        <f t="shared" si="100"/>
        <v>0</v>
      </c>
      <c r="E206" s="116">
        <f t="shared" ref="E206:N206" si="107">E207</f>
        <v>0</v>
      </c>
      <c r="F206" s="116">
        <f t="shared" si="107"/>
        <v>0</v>
      </c>
      <c r="G206" s="116">
        <f t="shared" si="107"/>
        <v>0</v>
      </c>
      <c r="H206" s="116">
        <f t="shared" si="107"/>
        <v>0</v>
      </c>
      <c r="I206" s="116">
        <f t="shared" si="107"/>
        <v>0</v>
      </c>
      <c r="J206" s="116">
        <f t="shared" si="107"/>
        <v>0</v>
      </c>
      <c r="K206" s="116">
        <f t="shared" si="107"/>
        <v>0</v>
      </c>
      <c r="L206" s="116">
        <f t="shared" si="107"/>
        <v>0</v>
      </c>
      <c r="M206" s="116">
        <f t="shared" si="107"/>
        <v>0</v>
      </c>
      <c r="N206" s="116">
        <f t="shared" si="107"/>
        <v>80</v>
      </c>
      <c r="O206" s="116"/>
      <c r="P206" s="128"/>
      <c r="Q206" s="128"/>
      <c r="R206" s="139">
        <f t="shared" si="102"/>
        <v>0</v>
      </c>
      <c r="S206" s="137">
        <f t="shared" si="79"/>
        <v>0</v>
      </c>
      <c r="T206" s="138">
        <f t="shared" si="103"/>
        <v>0</v>
      </c>
      <c r="U206" s="137">
        <f t="shared" si="104"/>
        <v>0</v>
      </c>
      <c r="V206" s="137">
        <f t="shared" si="105"/>
        <v>0</v>
      </c>
      <c r="Y206" s="87">
        <f t="shared" si="106"/>
        <v>0</v>
      </c>
      <c r="Z206" s="137">
        <f t="shared" si="80"/>
        <v>0</v>
      </c>
      <c r="AB206" s="139"/>
    </row>
    <row r="207" ht="24.95" customHeight="1" spans="1:28">
      <c r="A207" s="103"/>
      <c r="B207" s="118">
        <v>2050499</v>
      </c>
      <c r="C207" s="118" t="s">
        <v>327</v>
      </c>
      <c r="D207" s="116">
        <f t="shared" si="100"/>
        <v>0</v>
      </c>
      <c r="E207" s="116"/>
      <c r="F207" s="116"/>
      <c r="G207" s="116"/>
      <c r="H207" s="116"/>
      <c r="I207" s="116"/>
      <c r="J207" s="116"/>
      <c r="K207" s="116"/>
      <c r="L207" s="116"/>
      <c r="M207" s="116"/>
      <c r="N207" s="116">
        <v>80</v>
      </c>
      <c r="O207" s="116"/>
      <c r="P207" s="128"/>
      <c r="Q207" s="128"/>
      <c r="R207" s="139">
        <f t="shared" si="102"/>
        <v>0</v>
      </c>
      <c r="S207" s="137">
        <f t="shared" si="79"/>
        <v>0</v>
      </c>
      <c r="T207" s="138">
        <f t="shared" si="103"/>
        <v>0</v>
      </c>
      <c r="U207" s="137">
        <f t="shared" si="104"/>
        <v>0</v>
      </c>
      <c r="V207" s="137">
        <f t="shared" si="105"/>
        <v>0</v>
      </c>
      <c r="Y207" s="87">
        <f t="shared" si="106"/>
        <v>0</v>
      </c>
      <c r="Z207" s="137">
        <f t="shared" si="80"/>
        <v>0</v>
      </c>
      <c r="AB207" s="139"/>
    </row>
    <row r="208" ht="24.95" customHeight="1" spans="1:28">
      <c r="A208" s="103">
        <v>1</v>
      </c>
      <c r="B208" s="115">
        <v>2050500</v>
      </c>
      <c r="C208" s="115" t="s">
        <v>45</v>
      </c>
      <c r="D208" s="116">
        <f t="shared" si="100"/>
        <v>0</v>
      </c>
      <c r="E208" s="116">
        <f t="shared" ref="E208:N208" si="108">SUM(E209:E210)</f>
        <v>0</v>
      </c>
      <c r="F208" s="116">
        <f t="shared" si="108"/>
        <v>0</v>
      </c>
      <c r="G208" s="116">
        <f t="shared" si="108"/>
        <v>0</v>
      </c>
      <c r="H208" s="116">
        <f t="shared" si="108"/>
        <v>0</v>
      </c>
      <c r="I208" s="116">
        <f t="shared" si="108"/>
        <v>0</v>
      </c>
      <c r="J208" s="116">
        <f t="shared" si="108"/>
        <v>0</v>
      </c>
      <c r="K208" s="116">
        <f t="shared" si="108"/>
        <v>0</v>
      </c>
      <c r="L208" s="116">
        <f t="shared" si="108"/>
        <v>0</v>
      </c>
      <c r="M208" s="116">
        <f t="shared" si="108"/>
        <v>0</v>
      </c>
      <c r="N208" s="116">
        <f t="shared" si="108"/>
        <v>0</v>
      </c>
      <c r="O208" s="116"/>
      <c r="P208" s="128"/>
      <c r="Q208" s="128"/>
      <c r="R208" s="139">
        <f t="shared" si="102"/>
        <v>0</v>
      </c>
      <c r="S208" s="137">
        <f t="shared" si="79"/>
        <v>0</v>
      </c>
      <c r="T208" s="138">
        <f t="shared" si="103"/>
        <v>0</v>
      </c>
      <c r="U208" s="137">
        <f t="shared" si="104"/>
        <v>0</v>
      </c>
      <c r="V208" s="137">
        <f t="shared" si="105"/>
        <v>0</v>
      </c>
      <c r="Y208" s="87">
        <f t="shared" si="106"/>
        <v>0</v>
      </c>
      <c r="Z208" s="137">
        <f t="shared" si="80"/>
        <v>0</v>
      </c>
      <c r="AB208" s="139"/>
    </row>
    <row r="209" ht="24.95" customHeight="1" spans="1:28">
      <c r="A209" s="103"/>
      <c r="B209" s="118">
        <v>2050501</v>
      </c>
      <c r="C209" s="118" t="s">
        <v>328</v>
      </c>
      <c r="D209" s="116">
        <f t="shared" si="100"/>
        <v>0</v>
      </c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28"/>
      <c r="Q209" s="128"/>
      <c r="R209" s="139">
        <f t="shared" si="102"/>
        <v>0</v>
      </c>
      <c r="S209" s="137">
        <f t="shared" si="79"/>
        <v>0</v>
      </c>
      <c r="T209" s="138">
        <f t="shared" si="103"/>
        <v>0</v>
      </c>
      <c r="U209" s="137">
        <f t="shared" si="104"/>
        <v>0</v>
      </c>
      <c r="V209" s="137">
        <f t="shared" si="105"/>
        <v>0</v>
      </c>
      <c r="Y209" s="87">
        <f t="shared" si="106"/>
        <v>0</v>
      </c>
      <c r="Z209" s="137">
        <f t="shared" si="80"/>
        <v>0</v>
      </c>
      <c r="AB209" s="139"/>
    </row>
    <row r="210" ht="24.95" customHeight="1" spans="1:28">
      <c r="A210" s="103"/>
      <c r="B210" s="118">
        <v>2050599</v>
      </c>
      <c r="C210" s="118" t="s">
        <v>329</v>
      </c>
      <c r="D210" s="116">
        <f t="shared" si="100"/>
        <v>0</v>
      </c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28"/>
      <c r="Q210" s="128"/>
      <c r="R210" s="139">
        <f t="shared" si="102"/>
        <v>0</v>
      </c>
      <c r="S210" s="137">
        <f t="shared" si="79"/>
        <v>0</v>
      </c>
      <c r="T210" s="138">
        <f t="shared" si="103"/>
        <v>0</v>
      </c>
      <c r="U210" s="137">
        <f t="shared" si="104"/>
        <v>0</v>
      </c>
      <c r="V210" s="137">
        <f t="shared" si="105"/>
        <v>0</v>
      </c>
      <c r="Y210" s="87">
        <f t="shared" si="106"/>
        <v>0</v>
      </c>
      <c r="Z210" s="137">
        <f t="shared" si="80"/>
        <v>0</v>
      </c>
      <c r="AB210" s="139"/>
    </row>
    <row r="211" ht="24.95" customHeight="1" spans="1:28">
      <c r="A211" s="103">
        <v>1</v>
      </c>
      <c r="B211" s="115">
        <v>2050700</v>
      </c>
      <c r="C211" s="115" t="s">
        <v>46</v>
      </c>
      <c r="D211" s="116">
        <f t="shared" si="100"/>
        <v>0</v>
      </c>
      <c r="E211" s="116">
        <f t="shared" ref="E211:N211" si="109">E212</f>
        <v>0</v>
      </c>
      <c r="F211" s="116">
        <f t="shared" si="109"/>
        <v>0</v>
      </c>
      <c r="G211" s="116">
        <f t="shared" si="109"/>
        <v>0</v>
      </c>
      <c r="H211" s="116">
        <f t="shared" si="109"/>
        <v>0</v>
      </c>
      <c r="I211" s="116">
        <f t="shared" si="109"/>
        <v>0</v>
      </c>
      <c r="J211" s="116">
        <f t="shared" si="109"/>
        <v>0</v>
      </c>
      <c r="K211" s="116">
        <f t="shared" si="109"/>
        <v>0</v>
      </c>
      <c r="L211" s="116">
        <f t="shared" si="109"/>
        <v>0</v>
      </c>
      <c r="M211" s="116">
        <f t="shared" si="109"/>
        <v>0</v>
      </c>
      <c r="N211" s="116">
        <f t="shared" si="109"/>
        <v>0</v>
      </c>
      <c r="O211" s="116"/>
      <c r="P211" s="128"/>
      <c r="Q211" s="128"/>
      <c r="R211" s="139">
        <f t="shared" si="102"/>
        <v>0</v>
      </c>
      <c r="S211" s="137">
        <f t="shared" si="79"/>
        <v>0</v>
      </c>
      <c r="T211" s="138">
        <f t="shared" si="103"/>
        <v>0</v>
      </c>
      <c r="U211" s="137">
        <f t="shared" si="104"/>
        <v>0</v>
      </c>
      <c r="V211" s="137">
        <f t="shared" si="105"/>
        <v>0</v>
      </c>
      <c r="Y211" s="87">
        <f t="shared" si="106"/>
        <v>0</v>
      </c>
      <c r="Z211" s="137">
        <f t="shared" si="80"/>
        <v>0</v>
      </c>
      <c r="AB211" s="139"/>
    </row>
    <row r="212" ht="24.95" customHeight="1" spans="1:28">
      <c r="A212" s="103"/>
      <c r="B212" s="118">
        <v>2050701</v>
      </c>
      <c r="C212" s="118" t="s">
        <v>330</v>
      </c>
      <c r="D212" s="116">
        <f t="shared" si="100"/>
        <v>0</v>
      </c>
      <c r="E212" s="116"/>
      <c r="F212" s="116">
        <f>SUM(G212:N212)</f>
        <v>0</v>
      </c>
      <c r="G212" s="116"/>
      <c r="H212" s="116"/>
      <c r="I212" s="116"/>
      <c r="J212" s="116"/>
      <c r="K212" s="116"/>
      <c r="L212" s="116"/>
      <c r="M212" s="116"/>
      <c r="N212" s="116"/>
      <c r="O212" s="116"/>
      <c r="P212" s="128"/>
      <c r="Q212" s="128"/>
      <c r="R212" s="139">
        <f t="shared" si="102"/>
        <v>0</v>
      </c>
      <c r="S212" s="137">
        <f t="shared" si="79"/>
        <v>0</v>
      </c>
      <c r="T212" s="138">
        <f t="shared" si="103"/>
        <v>0</v>
      </c>
      <c r="U212" s="137">
        <f t="shared" si="104"/>
        <v>0</v>
      </c>
      <c r="V212" s="137">
        <f t="shared" si="105"/>
        <v>0</v>
      </c>
      <c r="Y212" s="87">
        <f t="shared" si="106"/>
        <v>0</v>
      </c>
      <c r="Z212" s="137">
        <f t="shared" si="80"/>
        <v>0</v>
      </c>
      <c r="AB212" s="139"/>
    </row>
    <row r="213" ht="24.95" customHeight="1" spans="1:28">
      <c r="A213" s="103">
        <v>1</v>
      </c>
      <c r="B213" s="115">
        <v>2050800</v>
      </c>
      <c r="C213" s="115" t="s">
        <v>47</v>
      </c>
      <c r="D213" s="116">
        <f t="shared" si="100"/>
        <v>29</v>
      </c>
      <c r="E213" s="116">
        <f t="shared" ref="E213:O213" si="110">E214+E215</f>
        <v>0</v>
      </c>
      <c r="F213" s="116">
        <f t="shared" si="110"/>
        <v>29</v>
      </c>
      <c r="G213" s="116">
        <f t="shared" si="110"/>
        <v>10</v>
      </c>
      <c r="H213" s="116">
        <f t="shared" si="110"/>
        <v>0</v>
      </c>
      <c r="I213" s="116">
        <f t="shared" si="110"/>
        <v>0</v>
      </c>
      <c r="J213" s="116">
        <f t="shared" si="110"/>
        <v>0</v>
      </c>
      <c r="K213" s="116">
        <f t="shared" si="110"/>
        <v>0</v>
      </c>
      <c r="L213" s="116">
        <f t="shared" si="110"/>
        <v>0</v>
      </c>
      <c r="M213" s="116">
        <f t="shared" si="110"/>
        <v>0</v>
      </c>
      <c r="N213" s="116">
        <f t="shared" si="110"/>
        <v>20</v>
      </c>
      <c r="O213" s="116">
        <f t="shared" si="110"/>
        <v>0</v>
      </c>
      <c r="P213" s="128"/>
      <c r="Q213" s="128"/>
      <c r="R213" s="139">
        <f t="shared" si="102"/>
        <v>0</v>
      </c>
      <c r="S213" s="137">
        <f t="shared" si="79"/>
        <v>0</v>
      </c>
      <c r="T213" s="138">
        <f t="shared" si="103"/>
        <v>0</v>
      </c>
      <c r="U213" s="137">
        <f t="shared" si="104"/>
        <v>0</v>
      </c>
      <c r="V213" s="137">
        <f t="shared" si="105"/>
        <v>0</v>
      </c>
      <c r="Y213" s="87">
        <f t="shared" si="106"/>
        <v>0</v>
      </c>
      <c r="Z213" s="137">
        <f t="shared" si="80"/>
        <v>0</v>
      </c>
      <c r="AB213" s="139"/>
    </row>
    <row r="214" ht="24.95" customHeight="1" spans="1:28">
      <c r="A214" s="103"/>
      <c r="B214" s="118">
        <v>2050802</v>
      </c>
      <c r="C214" s="118" t="s">
        <v>331</v>
      </c>
      <c r="D214" s="116">
        <f t="shared" si="100"/>
        <v>9</v>
      </c>
      <c r="E214" s="116"/>
      <c r="F214" s="116">
        <v>9</v>
      </c>
      <c r="G214" s="116">
        <v>10</v>
      </c>
      <c r="H214" s="116"/>
      <c r="I214" s="116"/>
      <c r="J214" s="116"/>
      <c r="K214" s="116"/>
      <c r="L214" s="116"/>
      <c r="M214" s="116"/>
      <c r="N214" s="116">
        <v>20</v>
      </c>
      <c r="O214" s="116"/>
      <c r="P214" s="128"/>
      <c r="Q214" s="128"/>
      <c r="R214" s="139">
        <f t="shared" si="102"/>
        <v>0</v>
      </c>
      <c r="S214" s="137">
        <f t="shared" si="79"/>
        <v>0</v>
      </c>
      <c r="T214" s="138">
        <f t="shared" si="103"/>
        <v>0</v>
      </c>
      <c r="U214" s="137">
        <f t="shared" si="104"/>
        <v>0</v>
      </c>
      <c r="V214" s="137">
        <f t="shared" si="105"/>
        <v>0</v>
      </c>
      <c r="Y214" s="87">
        <f t="shared" si="106"/>
        <v>0</v>
      </c>
      <c r="Z214" s="137">
        <f t="shared" si="80"/>
        <v>0</v>
      </c>
      <c r="AB214" s="139"/>
    </row>
    <row r="215" ht="24.95" customHeight="1" spans="1:28">
      <c r="A215" s="103"/>
      <c r="B215" s="118">
        <v>2050803</v>
      </c>
      <c r="C215" s="118" t="s">
        <v>332</v>
      </c>
      <c r="D215" s="116">
        <f t="shared" si="100"/>
        <v>20</v>
      </c>
      <c r="E215" s="116"/>
      <c r="F215" s="116">
        <v>20</v>
      </c>
      <c r="G215" s="116"/>
      <c r="H215" s="116"/>
      <c r="I215" s="116"/>
      <c r="J215" s="116"/>
      <c r="K215" s="116"/>
      <c r="L215" s="116"/>
      <c r="M215" s="116"/>
      <c r="N215" s="116"/>
      <c r="O215" s="116"/>
      <c r="P215" s="128"/>
      <c r="Q215" s="128"/>
      <c r="R215" s="139"/>
      <c r="S215" s="137"/>
      <c r="T215" s="138"/>
      <c r="U215" s="137"/>
      <c r="V215" s="137"/>
      <c r="Y215" s="87"/>
      <c r="Z215" s="137"/>
      <c r="AB215" s="139"/>
    </row>
    <row r="216" ht="24.95" customHeight="1" spans="1:28">
      <c r="A216" s="103">
        <v>1</v>
      </c>
      <c r="B216" s="115">
        <v>2050900</v>
      </c>
      <c r="C216" s="115" t="s">
        <v>48</v>
      </c>
      <c r="D216" s="116">
        <f t="shared" si="100"/>
        <v>11468</v>
      </c>
      <c r="E216" s="116">
        <f t="shared" ref="E216:N216" si="111">E217</f>
        <v>0</v>
      </c>
      <c r="F216" s="116">
        <v>11468</v>
      </c>
      <c r="G216" s="116">
        <f t="shared" si="111"/>
        <v>4797</v>
      </c>
      <c r="H216" s="116">
        <f t="shared" si="111"/>
        <v>0</v>
      </c>
      <c r="I216" s="116">
        <f t="shared" si="111"/>
        <v>0</v>
      </c>
      <c r="J216" s="116">
        <f t="shared" si="111"/>
        <v>0</v>
      </c>
      <c r="K216" s="116">
        <f t="shared" si="111"/>
        <v>0</v>
      </c>
      <c r="L216" s="116">
        <f t="shared" si="111"/>
        <v>0</v>
      </c>
      <c r="M216" s="116">
        <f t="shared" si="111"/>
        <v>0</v>
      </c>
      <c r="N216" s="116">
        <f t="shared" si="111"/>
        <v>0</v>
      </c>
      <c r="O216" s="116"/>
      <c r="P216" s="128"/>
      <c r="Q216" s="128"/>
      <c r="R216" s="139">
        <f t="shared" ref="R216:R228" si="112">IF(Y216&gt;0,E216+F216,0)</f>
        <v>0</v>
      </c>
      <c r="S216" s="137">
        <f t="shared" ref="S216:S284" si="113">R216/192555</f>
        <v>0</v>
      </c>
      <c r="T216" s="138">
        <f t="shared" si="103"/>
        <v>0</v>
      </c>
      <c r="U216" s="137">
        <f t="shared" si="104"/>
        <v>0</v>
      </c>
      <c r="V216" s="137">
        <f t="shared" si="105"/>
        <v>0</v>
      </c>
      <c r="Y216" s="87">
        <f t="shared" si="106"/>
        <v>0</v>
      </c>
      <c r="Z216" s="137">
        <f t="shared" ref="Z216:Z284" si="114">Y216/129186</f>
        <v>0</v>
      </c>
      <c r="AB216" s="139"/>
    </row>
    <row r="217" ht="24.95" customHeight="1" spans="1:28">
      <c r="A217" s="103"/>
      <c r="B217" s="118">
        <v>2050999</v>
      </c>
      <c r="C217" s="118" t="s">
        <v>333</v>
      </c>
      <c r="D217" s="116">
        <f t="shared" si="100"/>
        <v>11468</v>
      </c>
      <c r="E217" s="116"/>
      <c r="F217" s="116">
        <v>11468</v>
      </c>
      <c r="G217" s="116">
        <v>4797</v>
      </c>
      <c r="H217" s="116"/>
      <c r="I217" s="116"/>
      <c r="J217" s="116"/>
      <c r="K217" s="116"/>
      <c r="L217" s="116"/>
      <c r="M217" s="116"/>
      <c r="N217" s="116"/>
      <c r="O217" s="116"/>
      <c r="P217" s="128"/>
      <c r="Q217" s="128"/>
      <c r="R217" s="139">
        <f t="shared" si="112"/>
        <v>0</v>
      </c>
      <c r="S217" s="137">
        <f t="shared" si="113"/>
        <v>0</v>
      </c>
      <c r="T217" s="138">
        <f t="shared" si="103"/>
        <v>0</v>
      </c>
      <c r="U217" s="137">
        <f t="shared" si="104"/>
        <v>0</v>
      </c>
      <c r="V217" s="137">
        <f t="shared" si="105"/>
        <v>0</v>
      </c>
      <c r="Y217" s="87">
        <f t="shared" si="106"/>
        <v>0</v>
      </c>
      <c r="Z217" s="137">
        <f t="shared" si="114"/>
        <v>0</v>
      </c>
      <c r="AB217" s="139"/>
    </row>
    <row r="218" ht="24.95" customHeight="1" spans="1:28">
      <c r="A218" s="103">
        <v>1</v>
      </c>
      <c r="B218" s="115">
        <v>2060000</v>
      </c>
      <c r="C218" s="115" t="s">
        <v>334</v>
      </c>
      <c r="D218" s="116">
        <f t="shared" si="100"/>
        <v>5706</v>
      </c>
      <c r="E218" s="116">
        <f t="shared" ref="E218:N218" si="115">E219+E222+E225+E227+E231</f>
        <v>496</v>
      </c>
      <c r="F218" s="116">
        <f t="shared" si="115"/>
        <v>5210</v>
      </c>
      <c r="G218" s="116">
        <f t="shared" si="115"/>
        <v>79</v>
      </c>
      <c r="H218" s="116">
        <f t="shared" si="115"/>
        <v>4281</v>
      </c>
      <c r="I218" s="116">
        <f t="shared" si="115"/>
        <v>0</v>
      </c>
      <c r="J218" s="116">
        <f t="shared" si="115"/>
        <v>0</v>
      </c>
      <c r="K218" s="116">
        <f t="shared" si="115"/>
        <v>0</v>
      </c>
      <c r="L218" s="116">
        <f t="shared" si="115"/>
        <v>0</v>
      </c>
      <c r="M218" s="116">
        <f t="shared" si="115"/>
        <v>0</v>
      </c>
      <c r="N218" s="116">
        <f t="shared" si="115"/>
        <v>0</v>
      </c>
      <c r="O218" s="116"/>
      <c r="P218" s="128"/>
      <c r="Q218" s="128"/>
      <c r="R218" s="139">
        <f t="shared" si="112"/>
        <v>5706</v>
      </c>
      <c r="S218" s="137">
        <f>R218/223755.7</f>
        <v>0.0255</v>
      </c>
      <c r="T218" s="138">
        <f t="shared" si="103"/>
        <v>1061</v>
      </c>
      <c r="U218" s="137">
        <f t="shared" si="104"/>
        <v>0.2284</v>
      </c>
      <c r="V218" s="137">
        <f t="shared" si="105"/>
        <v>0.0014</v>
      </c>
      <c r="W218" s="95">
        <v>237.6</v>
      </c>
      <c r="X218" s="95">
        <v>4407.4</v>
      </c>
      <c r="Y218" s="87">
        <f t="shared" si="106"/>
        <v>4645</v>
      </c>
      <c r="Z218" s="137">
        <f>Y218/192555</f>
        <v>0.0241</v>
      </c>
      <c r="AB218" s="139"/>
    </row>
    <row r="219" ht="24.95" customHeight="1" spans="1:28">
      <c r="A219" s="103">
        <v>1</v>
      </c>
      <c r="B219" s="115">
        <v>2060100</v>
      </c>
      <c r="C219" s="115" t="s">
        <v>335</v>
      </c>
      <c r="D219" s="116">
        <f t="shared" si="100"/>
        <v>327</v>
      </c>
      <c r="E219" s="116">
        <f t="shared" ref="E219:N219" si="116">SUM(E220:E221)</f>
        <v>327</v>
      </c>
      <c r="F219" s="116">
        <f t="shared" si="116"/>
        <v>0</v>
      </c>
      <c r="G219" s="116">
        <f t="shared" si="116"/>
        <v>0</v>
      </c>
      <c r="H219" s="116">
        <f t="shared" si="116"/>
        <v>0</v>
      </c>
      <c r="I219" s="116">
        <f t="shared" si="116"/>
        <v>0</v>
      </c>
      <c r="J219" s="116">
        <f t="shared" si="116"/>
        <v>0</v>
      </c>
      <c r="K219" s="116">
        <f t="shared" si="116"/>
        <v>0</v>
      </c>
      <c r="L219" s="116">
        <f t="shared" si="116"/>
        <v>0</v>
      </c>
      <c r="M219" s="116">
        <f t="shared" si="116"/>
        <v>0</v>
      </c>
      <c r="N219" s="116">
        <f t="shared" si="116"/>
        <v>0</v>
      </c>
      <c r="O219" s="116"/>
      <c r="P219" s="128"/>
      <c r="Q219" s="128"/>
      <c r="R219" s="139">
        <f t="shared" si="112"/>
        <v>0</v>
      </c>
      <c r="S219" s="137">
        <f t="shared" si="113"/>
        <v>0</v>
      </c>
      <c r="T219" s="138">
        <f t="shared" si="103"/>
        <v>0</v>
      </c>
      <c r="U219" s="137">
        <f t="shared" si="104"/>
        <v>0</v>
      </c>
      <c r="V219" s="137">
        <f t="shared" si="105"/>
        <v>0</v>
      </c>
      <c r="Y219" s="87">
        <f t="shared" si="106"/>
        <v>0</v>
      </c>
      <c r="Z219" s="137">
        <f t="shared" si="114"/>
        <v>0</v>
      </c>
      <c r="AB219" s="139"/>
    </row>
    <row r="220" ht="24.95" customHeight="1" spans="1:28">
      <c r="A220" s="103"/>
      <c r="B220" s="118">
        <v>2060101</v>
      </c>
      <c r="C220" s="118" t="s">
        <v>176</v>
      </c>
      <c r="D220" s="116">
        <f t="shared" si="100"/>
        <v>327</v>
      </c>
      <c r="E220" s="116">
        <v>327</v>
      </c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28"/>
      <c r="Q220" s="128"/>
      <c r="R220" s="139">
        <f t="shared" si="112"/>
        <v>0</v>
      </c>
      <c r="S220" s="137">
        <f t="shared" si="113"/>
        <v>0</v>
      </c>
      <c r="T220" s="138">
        <f t="shared" si="103"/>
        <v>0</v>
      </c>
      <c r="U220" s="137">
        <f t="shared" si="104"/>
        <v>0</v>
      </c>
      <c r="V220" s="137">
        <f t="shared" si="105"/>
        <v>0</v>
      </c>
      <c r="Y220" s="87">
        <f t="shared" si="106"/>
        <v>0</v>
      </c>
      <c r="Z220" s="137">
        <f t="shared" si="114"/>
        <v>0</v>
      </c>
      <c r="AB220" s="139"/>
    </row>
    <row r="221" ht="24.95" customHeight="1" spans="1:28">
      <c r="A221" s="103"/>
      <c r="B221" s="118">
        <v>2060199</v>
      </c>
      <c r="C221" s="118" t="s">
        <v>336</v>
      </c>
      <c r="D221" s="116">
        <f t="shared" si="100"/>
        <v>0</v>
      </c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28"/>
      <c r="Q221" s="128"/>
      <c r="R221" s="139">
        <f t="shared" si="112"/>
        <v>0</v>
      </c>
      <c r="S221" s="137">
        <f t="shared" si="113"/>
        <v>0</v>
      </c>
      <c r="T221" s="138">
        <f t="shared" si="103"/>
        <v>0</v>
      </c>
      <c r="U221" s="137">
        <f t="shared" si="104"/>
        <v>0</v>
      </c>
      <c r="V221" s="137">
        <f t="shared" si="105"/>
        <v>0</v>
      </c>
      <c r="Y221" s="87">
        <f t="shared" si="106"/>
        <v>0</v>
      </c>
      <c r="Z221" s="137">
        <f t="shared" si="114"/>
        <v>0</v>
      </c>
      <c r="AB221" s="139"/>
    </row>
    <row r="222" ht="24.95" customHeight="1" spans="1:28">
      <c r="A222" s="103">
        <v>1</v>
      </c>
      <c r="B222" s="115">
        <v>2060400</v>
      </c>
      <c r="C222" s="115" t="s">
        <v>337</v>
      </c>
      <c r="D222" s="116">
        <f t="shared" si="100"/>
        <v>41</v>
      </c>
      <c r="E222" s="116">
        <f t="shared" ref="E222:N222" si="117">SUM(E223:E224)</f>
        <v>0</v>
      </c>
      <c r="F222" s="116">
        <f t="shared" si="117"/>
        <v>41</v>
      </c>
      <c r="G222" s="116">
        <f t="shared" si="117"/>
        <v>47</v>
      </c>
      <c r="H222" s="116">
        <f t="shared" si="117"/>
        <v>4281</v>
      </c>
      <c r="I222" s="116">
        <f t="shared" si="117"/>
        <v>0</v>
      </c>
      <c r="J222" s="116">
        <f t="shared" si="117"/>
        <v>0</v>
      </c>
      <c r="K222" s="116">
        <f t="shared" si="117"/>
        <v>0</v>
      </c>
      <c r="L222" s="116">
        <f t="shared" si="117"/>
        <v>0</v>
      </c>
      <c r="M222" s="116">
        <f t="shared" si="117"/>
        <v>0</v>
      </c>
      <c r="N222" s="116">
        <f t="shared" si="117"/>
        <v>0</v>
      </c>
      <c r="O222" s="116"/>
      <c r="P222" s="128"/>
      <c r="Q222" s="128"/>
      <c r="R222" s="139">
        <f t="shared" si="112"/>
        <v>0</v>
      </c>
      <c r="S222" s="137">
        <f t="shared" si="113"/>
        <v>0</v>
      </c>
      <c r="T222" s="138">
        <f t="shared" si="103"/>
        <v>0</v>
      </c>
      <c r="U222" s="137">
        <f t="shared" si="104"/>
        <v>0</v>
      </c>
      <c r="V222" s="137">
        <f t="shared" si="105"/>
        <v>0</v>
      </c>
      <c r="Y222" s="87">
        <f t="shared" si="106"/>
        <v>0</v>
      </c>
      <c r="Z222" s="137">
        <f t="shared" si="114"/>
        <v>0</v>
      </c>
      <c r="AB222" s="139"/>
    </row>
    <row r="223" s="88" customFormat="1" ht="24.95" customHeight="1" spans="1:28">
      <c r="A223" s="103"/>
      <c r="B223" s="118">
        <v>2060402</v>
      </c>
      <c r="C223" s="118" t="s">
        <v>338</v>
      </c>
      <c r="D223" s="116">
        <f t="shared" si="100"/>
        <v>0</v>
      </c>
      <c r="E223" s="116"/>
      <c r="F223" s="116">
        <f>SUM(G223:N223)</f>
        <v>0</v>
      </c>
      <c r="G223" s="116"/>
      <c r="H223" s="116"/>
      <c r="I223" s="116"/>
      <c r="J223" s="116"/>
      <c r="K223" s="116"/>
      <c r="L223" s="116"/>
      <c r="M223" s="116"/>
      <c r="N223" s="116"/>
      <c r="O223" s="116"/>
      <c r="P223" s="128"/>
      <c r="Q223" s="128"/>
      <c r="R223" s="139">
        <f t="shared" si="112"/>
        <v>0</v>
      </c>
      <c r="S223" s="137">
        <f t="shared" si="113"/>
        <v>0</v>
      </c>
      <c r="T223" s="138">
        <f t="shared" si="103"/>
        <v>0</v>
      </c>
      <c r="U223" s="137">
        <f t="shared" si="104"/>
        <v>0</v>
      </c>
      <c r="V223" s="137">
        <f t="shared" si="105"/>
        <v>0</v>
      </c>
      <c r="Y223" s="87">
        <f t="shared" si="106"/>
        <v>0</v>
      </c>
      <c r="Z223" s="137">
        <f t="shared" si="114"/>
        <v>0</v>
      </c>
      <c r="AB223" s="139"/>
    </row>
    <row r="224" ht="24.95" customHeight="1" spans="1:28">
      <c r="A224" s="103"/>
      <c r="B224" s="118">
        <v>2060403</v>
      </c>
      <c r="C224" s="118" t="s">
        <v>339</v>
      </c>
      <c r="D224" s="116">
        <f t="shared" si="100"/>
        <v>41</v>
      </c>
      <c r="E224" s="116"/>
      <c r="F224" s="116">
        <v>41</v>
      </c>
      <c r="G224" s="116">
        <v>47</v>
      </c>
      <c r="H224" s="116">
        <v>4281</v>
      </c>
      <c r="I224" s="116"/>
      <c r="J224" s="116"/>
      <c r="K224" s="116"/>
      <c r="L224" s="116"/>
      <c r="M224" s="116"/>
      <c r="N224" s="116"/>
      <c r="O224" s="116"/>
      <c r="P224" s="128"/>
      <c r="Q224" s="128"/>
      <c r="R224" s="139">
        <f t="shared" si="112"/>
        <v>0</v>
      </c>
      <c r="S224" s="137">
        <f t="shared" si="113"/>
        <v>0</v>
      </c>
      <c r="T224" s="138">
        <f t="shared" si="103"/>
        <v>0</v>
      </c>
      <c r="U224" s="137">
        <f t="shared" si="104"/>
        <v>0</v>
      </c>
      <c r="V224" s="137">
        <f t="shared" si="105"/>
        <v>0</v>
      </c>
      <c r="Y224" s="87">
        <f t="shared" si="106"/>
        <v>0</v>
      </c>
      <c r="Z224" s="137">
        <f t="shared" si="114"/>
        <v>0</v>
      </c>
      <c r="AB224" s="139"/>
    </row>
    <row r="225" ht="24.95" customHeight="1" spans="1:28">
      <c r="A225" s="103">
        <v>1</v>
      </c>
      <c r="B225" s="115">
        <v>2060500</v>
      </c>
      <c r="C225" s="115" t="s">
        <v>340</v>
      </c>
      <c r="D225" s="116">
        <f t="shared" si="100"/>
        <v>0</v>
      </c>
      <c r="E225" s="116">
        <f t="shared" ref="E225:N225" si="118">SUM(E226)</f>
        <v>0</v>
      </c>
      <c r="F225" s="116">
        <f t="shared" si="118"/>
        <v>0</v>
      </c>
      <c r="G225" s="116">
        <f t="shared" si="118"/>
        <v>0</v>
      </c>
      <c r="H225" s="116">
        <f t="shared" si="118"/>
        <v>0</v>
      </c>
      <c r="I225" s="116">
        <f t="shared" si="118"/>
        <v>0</v>
      </c>
      <c r="J225" s="116">
        <f t="shared" si="118"/>
        <v>0</v>
      </c>
      <c r="K225" s="116">
        <f t="shared" si="118"/>
        <v>0</v>
      </c>
      <c r="L225" s="116">
        <f t="shared" si="118"/>
        <v>0</v>
      </c>
      <c r="M225" s="116">
        <f t="shared" si="118"/>
        <v>0</v>
      </c>
      <c r="N225" s="116">
        <f t="shared" si="118"/>
        <v>0</v>
      </c>
      <c r="O225" s="116"/>
      <c r="P225" s="128"/>
      <c r="Q225" s="128"/>
      <c r="R225" s="139">
        <f t="shared" si="112"/>
        <v>0</v>
      </c>
      <c r="S225" s="137">
        <f t="shared" si="113"/>
        <v>0</v>
      </c>
      <c r="T225" s="138">
        <f t="shared" si="103"/>
        <v>0</v>
      </c>
      <c r="U225" s="137">
        <f t="shared" si="104"/>
        <v>0</v>
      </c>
      <c r="V225" s="137">
        <f t="shared" si="105"/>
        <v>0</v>
      </c>
      <c r="Y225" s="87">
        <f t="shared" si="106"/>
        <v>0</v>
      </c>
      <c r="Z225" s="137">
        <f t="shared" si="114"/>
        <v>0</v>
      </c>
      <c r="AB225" s="139"/>
    </row>
    <row r="226" ht="24.95" customHeight="1" spans="1:28">
      <c r="A226" s="103"/>
      <c r="B226" s="118">
        <v>2060599</v>
      </c>
      <c r="C226" s="118" t="s">
        <v>341</v>
      </c>
      <c r="D226" s="116">
        <f t="shared" si="100"/>
        <v>0</v>
      </c>
      <c r="E226" s="116"/>
      <c r="F226" s="116">
        <f>SUM(G226:N226)</f>
        <v>0</v>
      </c>
      <c r="G226" s="116"/>
      <c r="H226" s="116"/>
      <c r="I226" s="116"/>
      <c r="J226" s="116"/>
      <c r="K226" s="116"/>
      <c r="L226" s="116"/>
      <c r="M226" s="116"/>
      <c r="N226" s="116"/>
      <c r="O226" s="116"/>
      <c r="P226" s="128"/>
      <c r="Q226" s="128"/>
      <c r="R226" s="139">
        <f t="shared" si="112"/>
        <v>0</v>
      </c>
      <c r="S226" s="137">
        <f t="shared" si="113"/>
        <v>0</v>
      </c>
      <c r="T226" s="138">
        <f t="shared" si="103"/>
        <v>0</v>
      </c>
      <c r="U226" s="137">
        <f t="shared" si="104"/>
        <v>0</v>
      </c>
      <c r="V226" s="137">
        <f t="shared" si="105"/>
        <v>0</v>
      </c>
      <c r="Y226" s="87">
        <f t="shared" si="106"/>
        <v>0</v>
      </c>
      <c r="Z226" s="137">
        <f t="shared" si="114"/>
        <v>0</v>
      </c>
      <c r="AB226" s="139"/>
    </row>
    <row r="227" ht="24.95" customHeight="1" spans="1:28">
      <c r="A227" s="103">
        <v>1</v>
      </c>
      <c r="B227" s="115">
        <v>2060700</v>
      </c>
      <c r="C227" s="115" t="s">
        <v>342</v>
      </c>
      <c r="D227" s="116">
        <f t="shared" si="100"/>
        <v>192</v>
      </c>
      <c r="E227" s="116">
        <f t="shared" ref="E227:N227" si="119">SUM(E228:E230)</f>
        <v>169</v>
      </c>
      <c r="F227" s="116">
        <f t="shared" si="119"/>
        <v>23</v>
      </c>
      <c r="G227" s="116">
        <f t="shared" si="119"/>
        <v>32</v>
      </c>
      <c r="H227" s="116">
        <f t="shared" si="119"/>
        <v>0</v>
      </c>
      <c r="I227" s="116">
        <f t="shared" si="119"/>
        <v>0</v>
      </c>
      <c r="J227" s="116">
        <f t="shared" si="119"/>
        <v>0</v>
      </c>
      <c r="K227" s="116">
        <f t="shared" si="119"/>
        <v>0</v>
      </c>
      <c r="L227" s="116">
        <f t="shared" si="119"/>
        <v>0</v>
      </c>
      <c r="M227" s="116">
        <f t="shared" si="119"/>
        <v>0</v>
      </c>
      <c r="N227" s="116">
        <f t="shared" si="119"/>
        <v>0</v>
      </c>
      <c r="O227" s="116"/>
      <c r="P227" s="128"/>
      <c r="Q227" s="128"/>
      <c r="R227" s="139">
        <f t="shared" si="112"/>
        <v>0</v>
      </c>
      <c r="S227" s="137">
        <f t="shared" si="113"/>
        <v>0</v>
      </c>
      <c r="T227" s="138">
        <f t="shared" si="103"/>
        <v>0</v>
      </c>
      <c r="U227" s="137">
        <f t="shared" si="104"/>
        <v>0</v>
      </c>
      <c r="V227" s="137">
        <f t="shared" si="105"/>
        <v>0</v>
      </c>
      <c r="Y227" s="87">
        <f t="shared" si="106"/>
        <v>0</v>
      </c>
      <c r="Z227" s="137">
        <f t="shared" si="114"/>
        <v>0</v>
      </c>
      <c r="AB227" s="139"/>
    </row>
    <row r="228" ht="24.95" customHeight="1" spans="1:28">
      <c r="A228" s="103"/>
      <c r="B228" s="118">
        <v>2060701</v>
      </c>
      <c r="C228" s="118" t="s">
        <v>343</v>
      </c>
      <c r="D228" s="116">
        <f t="shared" si="100"/>
        <v>169</v>
      </c>
      <c r="E228" s="116">
        <v>169</v>
      </c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28"/>
      <c r="Q228" s="128"/>
      <c r="R228" s="139">
        <f t="shared" si="112"/>
        <v>0</v>
      </c>
      <c r="S228" s="137">
        <f t="shared" si="113"/>
        <v>0</v>
      </c>
      <c r="T228" s="138">
        <f t="shared" si="103"/>
        <v>0</v>
      </c>
      <c r="U228" s="137">
        <f t="shared" si="104"/>
        <v>0</v>
      </c>
      <c r="V228" s="137">
        <f t="shared" si="105"/>
        <v>0</v>
      </c>
      <c r="Y228" s="87">
        <f t="shared" si="106"/>
        <v>0</v>
      </c>
      <c r="Z228" s="137">
        <f t="shared" si="114"/>
        <v>0</v>
      </c>
      <c r="AB228" s="139"/>
    </row>
    <row r="229" ht="24.95" customHeight="1" spans="1:28">
      <c r="A229" s="103"/>
      <c r="B229" s="118">
        <v>2060702</v>
      </c>
      <c r="C229" s="118" t="s">
        <v>344</v>
      </c>
      <c r="D229" s="116">
        <f t="shared" si="100"/>
        <v>23</v>
      </c>
      <c r="E229" s="116"/>
      <c r="F229" s="116">
        <v>23</v>
      </c>
      <c r="G229" s="116">
        <v>25</v>
      </c>
      <c r="H229" s="116"/>
      <c r="I229" s="116"/>
      <c r="J229" s="116"/>
      <c r="K229" s="116"/>
      <c r="L229" s="116"/>
      <c r="M229" s="116"/>
      <c r="N229" s="116"/>
      <c r="O229" s="116"/>
      <c r="P229" s="128"/>
      <c r="Q229" s="128"/>
      <c r="R229" s="139"/>
      <c r="S229" s="137">
        <f t="shared" si="113"/>
        <v>0</v>
      </c>
      <c r="T229" s="138"/>
      <c r="U229" s="137"/>
      <c r="V229" s="137"/>
      <c r="Y229" s="87"/>
      <c r="Z229" s="137">
        <f t="shared" si="114"/>
        <v>0</v>
      </c>
      <c r="AB229" s="139"/>
    </row>
    <row r="230" ht="24.95" customHeight="1" spans="1:28">
      <c r="A230" s="103"/>
      <c r="B230" s="118">
        <v>2060799</v>
      </c>
      <c r="C230" s="118" t="s">
        <v>345</v>
      </c>
      <c r="D230" s="116">
        <f t="shared" si="100"/>
        <v>0</v>
      </c>
      <c r="E230" s="116"/>
      <c r="F230" s="116"/>
      <c r="G230" s="116">
        <v>7</v>
      </c>
      <c r="H230" s="116"/>
      <c r="I230" s="116"/>
      <c r="J230" s="116"/>
      <c r="K230" s="116"/>
      <c r="L230" s="116"/>
      <c r="M230" s="116"/>
      <c r="N230" s="116"/>
      <c r="O230" s="116"/>
      <c r="P230" s="128"/>
      <c r="Q230" s="128"/>
      <c r="R230" s="139">
        <f>IF(Y230&gt;0,E230+F230,0)</f>
        <v>0</v>
      </c>
      <c r="S230" s="137">
        <f t="shared" si="113"/>
        <v>0</v>
      </c>
      <c r="T230" s="138">
        <f>R230-Y230</f>
        <v>0</v>
      </c>
      <c r="U230" s="137">
        <f>IF(Y230=0,0,IF(T230&lt;0,"负增长",T230/Y230))</f>
        <v>0</v>
      </c>
      <c r="V230" s="137">
        <f>S230-Z230</f>
        <v>0</v>
      </c>
      <c r="Y230" s="87">
        <f>W230+X230</f>
        <v>0</v>
      </c>
      <c r="Z230" s="137">
        <f t="shared" si="114"/>
        <v>0</v>
      </c>
      <c r="AB230" s="139"/>
    </row>
    <row r="231" ht="24.95" customHeight="1" spans="1:28">
      <c r="A231" s="103"/>
      <c r="B231" s="115">
        <v>2069999</v>
      </c>
      <c r="C231" s="115" t="s">
        <v>346</v>
      </c>
      <c r="D231" s="116">
        <f t="shared" si="100"/>
        <v>5146</v>
      </c>
      <c r="E231" s="116"/>
      <c r="F231" s="116">
        <v>5146</v>
      </c>
      <c r="G231" s="116"/>
      <c r="H231" s="116"/>
      <c r="I231" s="116"/>
      <c r="J231" s="116"/>
      <c r="K231" s="116"/>
      <c r="L231" s="116"/>
      <c r="M231" s="116"/>
      <c r="N231" s="116"/>
      <c r="O231" s="116"/>
      <c r="P231" s="128"/>
      <c r="Q231" s="128"/>
      <c r="R231" s="139">
        <f>IF(Y231&gt;0,E231+F231,0)</f>
        <v>0</v>
      </c>
      <c r="S231" s="137">
        <f t="shared" si="113"/>
        <v>0</v>
      </c>
      <c r="T231" s="138">
        <f>R231-Y231</f>
        <v>0</v>
      </c>
      <c r="U231" s="137">
        <f>IF(Y231=0,0,IF(T231&lt;0,"负增长",T231/Y231))</f>
        <v>0</v>
      </c>
      <c r="V231" s="137">
        <f>S231-Z231</f>
        <v>0</v>
      </c>
      <c r="Y231" s="87">
        <f>W231+X231</f>
        <v>0</v>
      </c>
      <c r="Z231" s="137">
        <f t="shared" si="114"/>
        <v>0</v>
      </c>
      <c r="AB231" s="139"/>
    </row>
    <row r="232" ht="24.95" customHeight="1" spans="1:28">
      <c r="A232" s="103">
        <v>1</v>
      </c>
      <c r="B232" s="115">
        <v>2070000</v>
      </c>
      <c r="C232" s="117" t="s">
        <v>347</v>
      </c>
      <c r="D232" s="116">
        <f t="shared" si="100"/>
        <v>11816</v>
      </c>
      <c r="E232" s="116">
        <f t="shared" ref="E232" si="120">E233+E243+E248+E249+E254</f>
        <v>2309</v>
      </c>
      <c r="F232" s="116">
        <f t="shared" ref="F232:N232" si="121">F233+F243+F248+F249+F254</f>
        <v>9507</v>
      </c>
      <c r="G232" s="116">
        <f t="shared" si="121"/>
        <v>260</v>
      </c>
      <c r="H232" s="116">
        <f t="shared" si="121"/>
        <v>0</v>
      </c>
      <c r="I232" s="116">
        <f t="shared" si="121"/>
        <v>0</v>
      </c>
      <c r="J232" s="116">
        <f t="shared" si="121"/>
        <v>40</v>
      </c>
      <c r="K232" s="116">
        <f t="shared" si="121"/>
        <v>0</v>
      </c>
      <c r="L232" s="116">
        <f t="shared" si="121"/>
        <v>0</v>
      </c>
      <c r="M232" s="116">
        <f t="shared" si="121"/>
        <v>0</v>
      </c>
      <c r="N232" s="116">
        <f t="shared" si="121"/>
        <v>395</v>
      </c>
      <c r="O232" s="116"/>
      <c r="P232" s="128"/>
      <c r="Q232" s="128"/>
      <c r="R232" s="139">
        <f>IF(Y232&gt;0,E232+F232,0)</f>
        <v>11816</v>
      </c>
      <c r="S232" s="137">
        <f>R232/223755.7</f>
        <v>0.0528</v>
      </c>
      <c r="T232" s="138">
        <f>R232-Y232</f>
        <v>10189</v>
      </c>
      <c r="U232" s="137">
        <f>IF(Y232=0,0,IF(T232&lt;0,"负增长",T232/Y232))</f>
        <v>6.2632</v>
      </c>
      <c r="V232" s="137">
        <f>S232-Z232</f>
        <v>0.0444</v>
      </c>
      <c r="W232" s="95">
        <v>813</v>
      </c>
      <c r="X232" s="95">
        <v>813.8</v>
      </c>
      <c r="Y232" s="87">
        <f>W232+X232</f>
        <v>1626.8</v>
      </c>
      <c r="Z232" s="137">
        <f>Y232/192555</f>
        <v>0.0084</v>
      </c>
      <c r="AB232" s="139"/>
    </row>
    <row r="233" ht="24.95" customHeight="1" spans="1:28">
      <c r="A233" s="103">
        <v>1</v>
      </c>
      <c r="B233" s="115">
        <v>2070100</v>
      </c>
      <c r="C233" s="115" t="s">
        <v>348</v>
      </c>
      <c r="D233" s="116">
        <f t="shared" si="100"/>
        <v>1284</v>
      </c>
      <c r="E233" s="116">
        <f t="shared" ref="E233:N233" si="122">SUM(E234:E242)</f>
        <v>946</v>
      </c>
      <c r="F233" s="116">
        <f t="shared" si="122"/>
        <v>338</v>
      </c>
      <c r="G233" s="116">
        <f t="shared" si="122"/>
        <v>101</v>
      </c>
      <c r="H233" s="116">
        <f t="shared" si="122"/>
        <v>0</v>
      </c>
      <c r="I233" s="116">
        <f t="shared" si="122"/>
        <v>0</v>
      </c>
      <c r="J233" s="116">
        <f t="shared" si="122"/>
        <v>40</v>
      </c>
      <c r="K233" s="116">
        <f t="shared" si="122"/>
        <v>0</v>
      </c>
      <c r="L233" s="116">
        <f t="shared" si="122"/>
        <v>0</v>
      </c>
      <c r="M233" s="116">
        <f t="shared" si="122"/>
        <v>0</v>
      </c>
      <c r="N233" s="116">
        <f t="shared" si="122"/>
        <v>120</v>
      </c>
      <c r="O233" s="116"/>
      <c r="P233" s="128"/>
      <c r="Q233" s="128"/>
      <c r="R233" s="139">
        <f>IF(Y233&gt;0,E233+F233,0)</f>
        <v>0</v>
      </c>
      <c r="S233" s="137">
        <f t="shared" si="113"/>
        <v>0</v>
      </c>
      <c r="T233" s="138">
        <f>R233-Y233</f>
        <v>0</v>
      </c>
      <c r="U233" s="137">
        <f>IF(Y233=0,0,IF(T233&lt;0,"负增长",T233/Y233))</f>
        <v>0</v>
      </c>
      <c r="V233" s="137">
        <f>S233-Z233</f>
        <v>0</v>
      </c>
      <c r="Y233" s="87">
        <f>W233+X233</f>
        <v>0</v>
      </c>
      <c r="Z233" s="137">
        <f t="shared" si="114"/>
        <v>0</v>
      </c>
      <c r="AB233" s="139"/>
    </row>
    <row r="234" ht="24.95" customHeight="1" spans="1:28">
      <c r="A234" s="103"/>
      <c r="B234" s="118">
        <v>2070101</v>
      </c>
      <c r="C234" s="118" t="s">
        <v>176</v>
      </c>
      <c r="D234" s="116">
        <f t="shared" si="100"/>
        <v>470</v>
      </c>
      <c r="E234" s="116">
        <v>470</v>
      </c>
      <c r="F234" s="116"/>
      <c r="G234" s="116">
        <v>5</v>
      </c>
      <c r="H234" s="116"/>
      <c r="I234" s="116"/>
      <c r="J234" s="116"/>
      <c r="K234" s="116"/>
      <c r="L234" s="116"/>
      <c r="M234" s="116"/>
      <c r="N234" s="116"/>
      <c r="O234" s="116"/>
      <c r="P234" s="128"/>
      <c r="Q234" s="128"/>
      <c r="R234" s="139">
        <f>IF(Y234&gt;0,E234+F234,0)</f>
        <v>0</v>
      </c>
      <c r="S234" s="137">
        <f t="shared" si="113"/>
        <v>0</v>
      </c>
      <c r="T234" s="138">
        <f>R234-Y234</f>
        <v>0</v>
      </c>
      <c r="U234" s="137">
        <f>IF(Y234=0,0,IF(T234&lt;0,"负增长",T234/Y234))</f>
        <v>0</v>
      </c>
      <c r="V234" s="137">
        <f>S234-Z234</f>
        <v>0</v>
      </c>
      <c r="Y234" s="87">
        <f>W234+X234</f>
        <v>0</v>
      </c>
      <c r="Z234" s="137">
        <f t="shared" si="114"/>
        <v>0</v>
      </c>
      <c r="AB234" s="139"/>
    </row>
    <row r="235" ht="24.95" customHeight="1" spans="1:28">
      <c r="A235" s="103"/>
      <c r="B235" s="118">
        <v>2070102</v>
      </c>
      <c r="C235" s="118" t="s">
        <v>178</v>
      </c>
      <c r="D235" s="116">
        <f t="shared" si="100"/>
        <v>0</v>
      </c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28"/>
      <c r="Q235" s="128"/>
      <c r="R235" s="139"/>
      <c r="S235" s="137">
        <f t="shared" si="113"/>
        <v>0</v>
      </c>
      <c r="T235" s="138"/>
      <c r="U235" s="137"/>
      <c r="V235" s="137"/>
      <c r="Y235" s="87"/>
      <c r="Z235" s="137">
        <f t="shared" si="114"/>
        <v>0</v>
      </c>
      <c r="AB235" s="139"/>
    </row>
    <row r="236" ht="24.95" customHeight="1" spans="1:28">
      <c r="A236" s="103"/>
      <c r="B236" s="118">
        <v>2070104</v>
      </c>
      <c r="C236" s="118" t="s">
        <v>349</v>
      </c>
      <c r="D236" s="116">
        <f t="shared" si="100"/>
        <v>130</v>
      </c>
      <c r="E236" s="116">
        <v>125</v>
      </c>
      <c r="F236" s="116">
        <v>5</v>
      </c>
      <c r="G236" s="116">
        <v>5</v>
      </c>
      <c r="H236" s="116"/>
      <c r="I236" s="116"/>
      <c r="J236" s="116"/>
      <c r="K236" s="116"/>
      <c r="L236" s="116"/>
      <c r="M236" s="116"/>
      <c r="N236" s="116">
        <v>15</v>
      </c>
      <c r="O236" s="116"/>
      <c r="P236" s="128"/>
      <c r="Q236" s="128"/>
      <c r="R236" s="139">
        <f>IF(Y236&gt;0,E236+F236,0)</f>
        <v>0</v>
      </c>
      <c r="S236" s="137">
        <f t="shared" si="113"/>
        <v>0</v>
      </c>
      <c r="T236" s="138">
        <f t="shared" ref="T236:T269" si="123">R236-Y236</f>
        <v>0</v>
      </c>
      <c r="U236" s="137">
        <f t="shared" ref="U236:U269" si="124">IF(Y236=0,0,IF(T236&lt;0,"负增长",T236/Y236))</f>
        <v>0</v>
      </c>
      <c r="V236" s="137">
        <f t="shared" ref="V236:V269" si="125">S236-Z236</f>
        <v>0</v>
      </c>
      <c r="Y236" s="87">
        <f t="shared" ref="Y236:Y269" si="126">W236+X236</f>
        <v>0</v>
      </c>
      <c r="Z236" s="137">
        <f t="shared" si="114"/>
        <v>0</v>
      </c>
      <c r="AB236" s="139"/>
    </row>
    <row r="237" ht="24.95" customHeight="1" spans="1:28">
      <c r="A237" s="103"/>
      <c r="B237" s="118">
        <v>2070105</v>
      </c>
      <c r="C237" s="118" t="s">
        <v>350</v>
      </c>
      <c r="D237" s="116">
        <f t="shared" si="100"/>
        <v>158</v>
      </c>
      <c r="E237" s="116">
        <v>158</v>
      </c>
      <c r="F237" s="116"/>
      <c r="G237" s="116"/>
      <c r="H237" s="116"/>
      <c r="I237" s="116"/>
      <c r="J237" s="116"/>
      <c r="K237" s="116"/>
      <c r="L237" s="116"/>
      <c r="M237" s="116"/>
      <c r="N237" s="116">
        <v>30</v>
      </c>
      <c r="O237" s="116"/>
      <c r="P237" s="128"/>
      <c r="Q237" s="128"/>
      <c r="R237" s="139">
        <f>IF(Y237&gt;0,E237+F237,0)</f>
        <v>0</v>
      </c>
      <c r="S237" s="137">
        <f t="shared" si="113"/>
        <v>0</v>
      </c>
      <c r="T237" s="138">
        <f t="shared" si="123"/>
        <v>0</v>
      </c>
      <c r="U237" s="137">
        <f t="shared" si="124"/>
        <v>0</v>
      </c>
      <c r="V237" s="137">
        <f t="shared" si="125"/>
        <v>0</v>
      </c>
      <c r="Y237" s="87">
        <f t="shared" si="126"/>
        <v>0</v>
      </c>
      <c r="Z237" s="137">
        <f t="shared" si="114"/>
        <v>0</v>
      </c>
      <c r="AB237" s="139"/>
    </row>
    <row r="238" ht="24.95" customHeight="1" spans="1:28">
      <c r="A238" s="103"/>
      <c r="B238" s="118">
        <v>2070106</v>
      </c>
      <c r="C238" s="118" t="s">
        <v>351</v>
      </c>
      <c r="D238" s="116">
        <f t="shared" si="100"/>
        <v>234</v>
      </c>
      <c r="E238" s="116"/>
      <c r="F238" s="116">
        <v>234</v>
      </c>
      <c r="G238" s="116"/>
      <c r="H238" s="116"/>
      <c r="I238" s="116"/>
      <c r="J238" s="116"/>
      <c r="K238" s="116"/>
      <c r="L238" s="116"/>
      <c r="M238" s="116"/>
      <c r="N238" s="116"/>
      <c r="O238" s="116"/>
      <c r="P238" s="128"/>
      <c r="Q238" s="128"/>
      <c r="R238" s="139"/>
      <c r="S238" s="137"/>
      <c r="T238" s="138"/>
      <c r="U238" s="137"/>
      <c r="V238" s="137"/>
      <c r="Y238" s="87"/>
      <c r="Z238" s="137"/>
      <c r="AB238" s="139"/>
    </row>
    <row r="239" ht="24.95" customHeight="1" spans="1:28">
      <c r="A239" s="103"/>
      <c r="B239" s="118">
        <v>2070108</v>
      </c>
      <c r="C239" s="118" t="s">
        <v>352</v>
      </c>
      <c r="D239" s="116">
        <f t="shared" si="100"/>
        <v>45</v>
      </c>
      <c r="E239" s="116"/>
      <c r="F239" s="116">
        <v>45</v>
      </c>
      <c r="G239" s="116">
        <v>60</v>
      </c>
      <c r="H239" s="116"/>
      <c r="I239" s="116"/>
      <c r="J239" s="116"/>
      <c r="K239" s="116"/>
      <c r="L239" s="116"/>
      <c r="M239" s="116"/>
      <c r="N239" s="116"/>
      <c r="O239" s="116"/>
      <c r="P239" s="128"/>
      <c r="Q239" s="128"/>
      <c r="R239" s="139">
        <f t="shared" ref="R239:R265" si="127">IF(Y239&gt;0,E239+F239,0)</f>
        <v>0</v>
      </c>
      <c r="S239" s="137">
        <f t="shared" si="113"/>
        <v>0</v>
      </c>
      <c r="T239" s="138">
        <f t="shared" si="123"/>
        <v>0</v>
      </c>
      <c r="U239" s="137">
        <f t="shared" si="124"/>
        <v>0</v>
      </c>
      <c r="V239" s="137">
        <f t="shared" si="125"/>
        <v>0</v>
      </c>
      <c r="Y239" s="87">
        <f t="shared" si="126"/>
        <v>0</v>
      </c>
      <c r="Z239" s="137">
        <f t="shared" si="114"/>
        <v>0</v>
      </c>
      <c r="AB239" s="139"/>
    </row>
    <row r="240" ht="24.95" customHeight="1" spans="1:28">
      <c r="A240" s="103"/>
      <c r="B240" s="118">
        <v>2070109</v>
      </c>
      <c r="C240" s="118" t="s">
        <v>353</v>
      </c>
      <c r="D240" s="116">
        <f t="shared" si="100"/>
        <v>4</v>
      </c>
      <c r="E240" s="116"/>
      <c r="F240" s="116">
        <v>4</v>
      </c>
      <c r="G240" s="116">
        <v>5</v>
      </c>
      <c r="H240" s="116"/>
      <c r="I240" s="116"/>
      <c r="J240" s="116"/>
      <c r="K240" s="116"/>
      <c r="L240" s="116"/>
      <c r="M240" s="116"/>
      <c r="N240" s="116"/>
      <c r="O240" s="116"/>
      <c r="P240" s="128"/>
      <c r="Q240" s="128"/>
      <c r="R240" s="139">
        <f t="shared" si="127"/>
        <v>0</v>
      </c>
      <c r="S240" s="137">
        <f t="shared" si="113"/>
        <v>0</v>
      </c>
      <c r="T240" s="138">
        <f t="shared" si="123"/>
        <v>0</v>
      </c>
      <c r="U240" s="137">
        <f t="shared" si="124"/>
        <v>0</v>
      </c>
      <c r="V240" s="137">
        <f t="shared" si="125"/>
        <v>0</v>
      </c>
      <c r="Y240" s="87">
        <f t="shared" si="126"/>
        <v>0</v>
      </c>
      <c r="Z240" s="137">
        <f t="shared" si="114"/>
        <v>0</v>
      </c>
      <c r="AB240" s="139"/>
    </row>
    <row r="241" ht="24.95" customHeight="1" spans="1:28">
      <c r="A241" s="103"/>
      <c r="B241" s="118">
        <v>2070112</v>
      </c>
      <c r="C241" s="118" t="s">
        <v>354</v>
      </c>
      <c r="D241" s="116">
        <f t="shared" si="100"/>
        <v>224</v>
      </c>
      <c r="E241" s="116">
        <v>193</v>
      </c>
      <c r="F241" s="116">
        <v>31</v>
      </c>
      <c r="G241" s="116">
        <v>4</v>
      </c>
      <c r="H241" s="116"/>
      <c r="I241" s="116"/>
      <c r="J241" s="116">
        <v>40</v>
      </c>
      <c r="K241" s="116"/>
      <c r="L241" s="116"/>
      <c r="M241" s="116"/>
      <c r="N241" s="116"/>
      <c r="O241" s="116"/>
      <c r="P241" s="128"/>
      <c r="Q241" s="128"/>
      <c r="R241" s="139">
        <f t="shared" si="127"/>
        <v>0</v>
      </c>
      <c r="S241" s="137">
        <f t="shared" si="113"/>
        <v>0</v>
      </c>
      <c r="T241" s="138">
        <f t="shared" si="123"/>
        <v>0</v>
      </c>
      <c r="U241" s="137">
        <f t="shared" si="124"/>
        <v>0</v>
      </c>
      <c r="V241" s="137">
        <f t="shared" si="125"/>
        <v>0</v>
      </c>
      <c r="Y241" s="87">
        <f t="shared" si="126"/>
        <v>0</v>
      </c>
      <c r="Z241" s="137">
        <f t="shared" si="114"/>
        <v>0</v>
      </c>
      <c r="AB241" s="139"/>
    </row>
    <row r="242" ht="24.95" customHeight="1" spans="1:28">
      <c r="A242" s="103"/>
      <c r="B242" s="118">
        <v>2070199</v>
      </c>
      <c r="C242" s="118" t="s">
        <v>355</v>
      </c>
      <c r="D242" s="116">
        <f t="shared" si="100"/>
        <v>19</v>
      </c>
      <c r="E242" s="116"/>
      <c r="F242" s="116">
        <v>19</v>
      </c>
      <c r="G242" s="116">
        <v>22</v>
      </c>
      <c r="H242" s="116"/>
      <c r="I242" s="116"/>
      <c r="J242" s="116"/>
      <c r="K242" s="116"/>
      <c r="L242" s="116"/>
      <c r="M242" s="116"/>
      <c r="N242" s="116">
        <v>75</v>
      </c>
      <c r="O242" s="116"/>
      <c r="P242" s="128"/>
      <c r="Q242" s="128"/>
      <c r="R242" s="139">
        <f t="shared" si="127"/>
        <v>0</v>
      </c>
      <c r="S242" s="137">
        <f t="shared" si="113"/>
        <v>0</v>
      </c>
      <c r="T242" s="138">
        <f t="shared" si="123"/>
        <v>0</v>
      </c>
      <c r="U242" s="137">
        <f t="shared" si="124"/>
        <v>0</v>
      </c>
      <c r="V242" s="137">
        <f t="shared" si="125"/>
        <v>0</v>
      </c>
      <c r="Y242" s="87">
        <f t="shared" si="126"/>
        <v>0</v>
      </c>
      <c r="Z242" s="137">
        <f t="shared" si="114"/>
        <v>0</v>
      </c>
      <c r="AB242" s="139"/>
    </row>
    <row r="243" ht="24.95" customHeight="1" spans="1:28">
      <c r="A243" s="103">
        <v>1</v>
      </c>
      <c r="B243" s="115">
        <v>2070200</v>
      </c>
      <c r="C243" s="115" t="s">
        <v>357</v>
      </c>
      <c r="D243" s="116">
        <f t="shared" si="100"/>
        <v>585</v>
      </c>
      <c r="E243" s="116">
        <f t="shared" ref="E243:N243" si="128">SUM(E244:E247)</f>
        <v>585</v>
      </c>
      <c r="F243" s="116">
        <f t="shared" si="128"/>
        <v>0</v>
      </c>
      <c r="G243" s="116">
        <f t="shared" si="128"/>
        <v>2</v>
      </c>
      <c r="H243" s="116">
        <f t="shared" si="128"/>
        <v>0</v>
      </c>
      <c r="I243" s="116">
        <f t="shared" si="128"/>
        <v>0</v>
      </c>
      <c r="J243" s="116">
        <f t="shared" si="128"/>
        <v>0</v>
      </c>
      <c r="K243" s="116">
        <f t="shared" si="128"/>
        <v>0</v>
      </c>
      <c r="L243" s="116">
        <f t="shared" si="128"/>
        <v>0</v>
      </c>
      <c r="M243" s="116">
        <f t="shared" si="128"/>
        <v>0</v>
      </c>
      <c r="N243" s="116">
        <f t="shared" si="128"/>
        <v>40</v>
      </c>
      <c r="O243" s="116"/>
      <c r="P243" s="128"/>
      <c r="Q243" s="128"/>
      <c r="R243" s="139">
        <f t="shared" si="127"/>
        <v>0</v>
      </c>
      <c r="S243" s="137">
        <f t="shared" si="113"/>
        <v>0</v>
      </c>
      <c r="T243" s="138">
        <f t="shared" si="123"/>
        <v>0</v>
      </c>
      <c r="U243" s="137">
        <f t="shared" si="124"/>
        <v>0</v>
      </c>
      <c r="V243" s="137">
        <f t="shared" si="125"/>
        <v>0</v>
      </c>
      <c r="Y243" s="87">
        <f t="shared" si="126"/>
        <v>0</v>
      </c>
      <c r="Z243" s="137">
        <f t="shared" si="114"/>
        <v>0</v>
      </c>
      <c r="AB243" s="139"/>
    </row>
    <row r="244" ht="24.95" customHeight="1" spans="1:28">
      <c r="A244" s="103"/>
      <c r="B244" s="118">
        <v>2070201</v>
      </c>
      <c r="C244" s="118" t="s">
        <v>176</v>
      </c>
      <c r="D244" s="116">
        <f t="shared" si="100"/>
        <v>585</v>
      </c>
      <c r="E244" s="116">
        <v>585</v>
      </c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28"/>
      <c r="Q244" s="128"/>
      <c r="R244" s="139">
        <f t="shared" si="127"/>
        <v>0</v>
      </c>
      <c r="S244" s="137">
        <f t="shared" si="113"/>
        <v>0</v>
      </c>
      <c r="T244" s="138">
        <f t="shared" si="123"/>
        <v>0</v>
      </c>
      <c r="U244" s="137">
        <f t="shared" si="124"/>
        <v>0</v>
      </c>
      <c r="V244" s="137">
        <f t="shared" si="125"/>
        <v>0</v>
      </c>
      <c r="Y244" s="87">
        <f t="shared" si="126"/>
        <v>0</v>
      </c>
      <c r="Z244" s="137">
        <f t="shared" si="114"/>
        <v>0</v>
      </c>
      <c r="AB244" s="139"/>
    </row>
    <row r="245" ht="24.95" customHeight="1" spans="1:28">
      <c r="A245" s="103"/>
      <c r="B245" s="118">
        <v>2070204</v>
      </c>
      <c r="C245" s="118" t="s">
        <v>358</v>
      </c>
      <c r="D245" s="116">
        <f t="shared" si="100"/>
        <v>0</v>
      </c>
      <c r="E245" s="116"/>
      <c r="F245" s="116"/>
      <c r="G245" s="116">
        <v>2</v>
      </c>
      <c r="H245" s="116"/>
      <c r="I245" s="116"/>
      <c r="J245" s="116"/>
      <c r="K245" s="116"/>
      <c r="L245" s="116"/>
      <c r="M245" s="116"/>
      <c r="N245" s="116"/>
      <c r="O245" s="116"/>
      <c r="P245" s="128"/>
      <c r="Q245" s="128"/>
      <c r="R245" s="139">
        <f t="shared" si="127"/>
        <v>0</v>
      </c>
      <c r="S245" s="137">
        <f t="shared" si="113"/>
        <v>0</v>
      </c>
      <c r="T245" s="138">
        <f t="shared" si="123"/>
        <v>0</v>
      </c>
      <c r="U245" s="137">
        <f t="shared" si="124"/>
        <v>0</v>
      </c>
      <c r="V245" s="137">
        <f t="shared" si="125"/>
        <v>0</v>
      </c>
      <c r="Y245" s="87">
        <f t="shared" si="126"/>
        <v>0</v>
      </c>
      <c r="Z245" s="137">
        <f t="shared" si="114"/>
        <v>0</v>
      </c>
      <c r="AB245" s="139"/>
    </row>
    <row r="246" ht="24.95" customHeight="1" spans="1:28">
      <c r="A246" s="103"/>
      <c r="B246" s="118">
        <v>2070205</v>
      </c>
      <c r="C246" s="118" t="s">
        <v>359</v>
      </c>
      <c r="D246" s="116">
        <f t="shared" si="100"/>
        <v>0</v>
      </c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28"/>
      <c r="Q246" s="128"/>
      <c r="R246" s="139">
        <f t="shared" si="127"/>
        <v>0</v>
      </c>
      <c r="S246" s="137">
        <f t="shared" si="113"/>
        <v>0</v>
      </c>
      <c r="T246" s="138">
        <f t="shared" si="123"/>
        <v>0</v>
      </c>
      <c r="U246" s="137">
        <f t="shared" si="124"/>
        <v>0</v>
      </c>
      <c r="V246" s="137">
        <f t="shared" si="125"/>
        <v>0</v>
      </c>
      <c r="Y246" s="87">
        <f t="shared" si="126"/>
        <v>0</v>
      </c>
      <c r="Z246" s="137">
        <f t="shared" si="114"/>
        <v>0</v>
      </c>
      <c r="AB246" s="139"/>
    </row>
    <row r="247" ht="24.95" customHeight="1" spans="1:28">
      <c r="A247" s="103"/>
      <c r="B247" s="118">
        <v>2070299</v>
      </c>
      <c r="C247" s="118" t="s">
        <v>361</v>
      </c>
      <c r="D247" s="116">
        <f t="shared" si="100"/>
        <v>0</v>
      </c>
      <c r="E247" s="116"/>
      <c r="F247" s="116"/>
      <c r="G247" s="116"/>
      <c r="H247" s="116"/>
      <c r="I247" s="116"/>
      <c r="J247" s="116"/>
      <c r="K247" s="116"/>
      <c r="L247" s="116"/>
      <c r="M247" s="116"/>
      <c r="N247" s="116">
        <v>40</v>
      </c>
      <c r="O247" s="116"/>
      <c r="P247" s="128"/>
      <c r="Q247" s="128"/>
      <c r="R247" s="139">
        <f t="shared" si="127"/>
        <v>0</v>
      </c>
      <c r="S247" s="137">
        <f t="shared" si="113"/>
        <v>0</v>
      </c>
      <c r="T247" s="138">
        <f t="shared" si="123"/>
        <v>0</v>
      </c>
      <c r="U247" s="137">
        <f t="shared" si="124"/>
        <v>0</v>
      </c>
      <c r="V247" s="137">
        <f t="shared" si="125"/>
        <v>0</v>
      </c>
      <c r="Y247" s="87">
        <f t="shared" si="126"/>
        <v>0</v>
      </c>
      <c r="Z247" s="137">
        <f t="shared" si="114"/>
        <v>0</v>
      </c>
      <c r="AB247" s="139"/>
    </row>
    <row r="248" ht="24.95" customHeight="1" spans="1:28">
      <c r="A248" s="103"/>
      <c r="B248" s="115">
        <v>2070399</v>
      </c>
      <c r="C248" s="115" t="s">
        <v>362</v>
      </c>
      <c r="D248" s="116">
        <f t="shared" si="100"/>
        <v>0</v>
      </c>
      <c r="E248" s="116"/>
      <c r="F248" s="116">
        <f>SUM(G248:N248)</f>
        <v>0</v>
      </c>
      <c r="G248" s="116"/>
      <c r="H248" s="116"/>
      <c r="I248" s="116"/>
      <c r="J248" s="116"/>
      <c r="K248" s="116"/>
      <c r="L248" s="116"/>
      <c r="M248" s="116"/>
      <c r="N248" s="116"/>
      <c r="O248" s="116"/>
      <c r="P248" s="128"/>
      <c r="Q248" s="128"/>
      <c r="R248" s="139">
        <f t="shared" si="127"/>
        <v>0</v>
      </c>
      <c r="S248" s="137">
        <f t="shared" si="113"/>
        <v>0</v>
      </c>
      <c r="T248" s="138">
        <f t="shared" si="123"/>
        <v>0</v>
      </c>
      <c r="U248" s="137">
        <f t="shared" si="124"/>
        <v>0</v>
      </c>
      <c r="V248" s="137">
        <f t="shared" si="125"/>
        <v>0</v>
      </c>
      <c r="Y248" s="87">
        <f t="shared" si="126"/>
        <v>0</v>
      </c>
      <c r="Z248" s="137">
        <f t="shared" si="114"/>
        <v>0</v>
      </c>
      <c r="AB248" s="139"/>
    </row>
    <row r="249" ht="24.95" customHeight="1" spans="1:28">
      <c r="A249" s="103">
        <v>1</v>
      </c>
      <c r="B249" s="115">
        <v>2070400</v>
      </c>
      <c r="C249" s="115" t="s">
        <v>363</v>
      </c>
      <c r="D249" s="116">
        <f t="shared" si="100"/>
        <v>815</v>
      </c>
      <c r="E249" s="116">
        <f t="shared" ref="E249:N249" si="129">SUM(E250:E253)</f>
        <v>778</v>
      </c>
      <c r="F249" s="116">
        <f t="shared" si="129"/>
        <v>37</v>
      </c>
      <c r="G249" s="116">
        <f t="shared" si="129"/>
        <v>12</v>
      </c>
      <c r="H249" s="116">
        <f t="shared" si="129"/>
        <v>0</v>
      </c>
      <c r="I249" s="116">
        <f t="shared" si="129"/>
        <v>0</v>
      </c>
      <c r="J249" s="116">
        <f t="shared" si="129"/>
        <v>0</v>
      </c>
      <c r="K249" s="116">
        <f t="shared" si="129"/>
        <v>0</v>
      </c>
      <c r="L249" s="116">
        <f t="shared" si="129"/>
        <v>0</v>
      </c>
      <c r="M249" s="116">
        <f t="shared" si="129"/>
        <v>0</v>
      </c>
      <c r="N249" s="116">
        <f t="shared" si="129"/>
        <v>235</v>
      </c>
      <c r="O249" s="116"/>
      <c r="P249" s="128"/>
      <c r="Q249" s="128"/>
      <c r="R249" s="139">
        <f t="shared" si="127"/>
        <v>0</v>
      </c>
      <c r="S249" s="137">
        <f t="shared" si="113"/>
        <v>0</v>
      </c>
      <c r="T249" s="138">
        <f t="shared" si="123"/>
        <v>0</v>
      </c>
      <c r="U249" s="137">
        <f t="shared" si="124"/>
        <v>0</v>
      </c>
      <c r="V249" s="137">
        <f t="shared" si="125"/>
        <v>0</v>
      </c>
      <c r="Y249" s="87">
        <f t="shared" si="126"/>
        <v>0</v>
      </c>
      <c r="Z249" s="137">
        <f t="shared" si="114"/>
        <v>0</v>
      </c>
      <c r="AB249" s="139"/>
    </row>
    <row r="250" ht="24.95" customHeight="1" spans="1:28">
      <c r="A250" s="103"/>
      <c r="B250" s="118">
        <v>2070401</v>
      </c>
      <c r="C250" s="118" t="s">
        <v>176</v>
      </c>
      <c r="D250" s="116">
        <f t="shared" si="100"/>
        <v>778</v>
      </c>
      <c r="E250" s="116">
        <v>778</v>
      </c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28"/>
      <c r="Q250" s="128"/>
      <c r="R250" s="139">
        <f t="shared" si="127"/>
        <v>0</v>
      </c>
      <c r="S250" s="137">
        <f t="shared" si="113"/>
        <v>0</v>
      </c>
      <c r="T250" s="138">
        <f t="shared" si="123"/>
        <v>0</v>
      </c>
      <c r="U250" s="137">
        <f t="shared" si="124"/>
        <v>0</v>
      </c>
      <c r="V250" s="137">
        <f t="shared" si="125"/>
        <v>0</v>
      </c>
      <c r="Y250" s="87">
        <f t="shared" si="126"/>
        <v>0</v>
      </c>
      <c r="Z250" s="137">
        <f t="shared" si="114"/>
        <v>0</v>
      </c>
      <c r="AB250" s="139"/>
    </row>
    <row r="251" ht="24.95" customHeight="1" spans="1:28">
      <c r="A251" s="103"/>
      <c r="B251" s="118">
        <v>2070402</v>
      </c>
      <c r="C251" s="118" t="s">
        <v>178</v>
      </c>
      <c r="D251" s="116">
        <f t="shared" si="100"/>
        <v>22</v>
      </c>
      <c r="E251" s="116"/>
      <c r="F251" s="116">
        <v>22</v>
      </c>
      <c r="G251" s="116"/>
      <c r="H251" s="116"/>
      <c r="I251" s="116"/>
      <c r="J251" s="116"/>
      <c r="K251" s="116"/>
      <c r="L251" s="116"/>
      <c r="M251" s="116"/>
      <c r="N251" s="116"/>
      <c r="O251" s="116"/>
      <c r="P251" s="128"/>
      <c r="Q251" s="128"/>
      <c r="R251" s="139">
        <f t="shared" si="127"/>
        <v>0</v>
      </c>
      <c r="S251" s="137">
        <f t="shared" si="113"/>
        <v>0</v>
      </c>
      <c r="T251" s="138">
        <f t="shared" si="123"/>
        <v>0</v>
      </c>
      <c r="U251" s="137">
        <f t="shared" si="124"/>
        <v>0</v>
      </c>
      <c r="V251" s="137">
        <f t="shared" si="125"/>
        <v>0</v>
      </c>
      <c r="Y251" s="87">
        <f t="shared" si="126"/>
        <v>0</v>
      </c>
      <c r="Z251" s="137">
        <f t="shared" si="114"/>
        <v>0</v>
      </c>
      <c r="AB251" s="139"/>
    </row>
    <row r="252" ht="24.95" customHeight="1" spans="1:28">
      <c r="A252" s="103"/>
      <c r="B252" s="118">
        <v>2070406</v>
      </c>
      <c r="C252" s="118" t="s">
        <v>364</v>
      </c>
      <c r="D252" s="116">
        <f t="shared" si="100"/>
        <v>15</v>
      </c>
      <c r="E252" s="116"/>
      <c r="F252" s="116">
        <v>15</v>
      </c>
      <c r="G252" s="116">
        <v>7</v>
      </c>
      <c r="H252" s="116"/>
      <c r="I252" s="116"/>
      <c r="J252" s="116"/>
      <c r="K252" s="116"/>
      <c r="L252" s="116"/>
      <c r="M252" s="116"/>
      <c r="N252" s="116"/>
      <c r="O252" s="116"/>
      <c r="P252" s="128"/>
      <c r="Q252" s="128"/>
      <c r="R252" s="139">
        <f t="shared" si="127"/>
        <v>0</v>
      </c>
      <c r="S252" s="137">
        <f t="shared" si="113"/>
        <v>0</v>
      </c>
      <c r="T252" s="138">
        <f t="shared" si="123"/>
        <v>0</v>
      </c>
      <c r="U252" s="137">
        <f t="shared" si="124"/>
        <v>0</v>
      </c>
      <c r="V252" s="137">
        <f t="shared" si="125"/>
        <v>0</v>
      </c>
      <c r="Y252" s="87">
        <f t="shared" si="126"/>
        <v>0</v>
      </c>
      <c r="Z252" s="137">
        <f t="shared" si="114"/>
        <v>0</v>
      </c>
      <c r="AB252" s="139"/>
    </row>
    <row r="253" ht="24.95" customHeight="1" spans="1:28">
      <c r="A253" s="103"/>
      <c r="B253" s="118">
        <v>2070499</v>
      </c>
      <c r="C253" s="118" t="s">
        <v>365</v>
      </c>
      <c r="D253" s="116">
        <f t="shared" si="100"/>
        <v>0</v>
      </c>
      <c r="E253" s="116"/>
      <c r="F253" s="116"/>
      <c r="G253" s="116">
        <v>5</v>
      </c>
      <c r="H253" s="116"/>
      <c r="I253" s="116"/>
      <c r="J253" s="116"/>
      <c r="K253" s="116"/>
      <c r="L253" s="116"/>
      <c r="M253" s="116"/>
      <c r="N253" s="116">
        <v>235</v>
      </c>
      <c r="O253" s="116"/>
      <c r="P253" s="128"/>
      <c r="Q253" s="128"/>
      <c r="R253" s="139">
        <f t="shared" si="127"/>
        <v>0</v>
      </c>
      <c r="S253" s="137">
        <f t="shared" si="113"/>
        <v>0</v>
      </c>
      <c r="T253" s="138">
        <f t="shared" si="123"/>
        <v>0</v>
      </c>
      <c r="U253" s="137">
        <f t="shared" si="124"/>
        <v>0</v>
      </c>
      <c r="V253" s="137">
        <f t="shared" si="125"/>
        <v>0</v>
      </c>
      <c r="Y253" s="87">
        <f t="shared" si="126"/>
        <v>0</v>
      </c>
      <c r="Z253" s="137">
        <f t="shared" si="114"/>
        <v>0</v>
      </c>
      <c r="AB253" s="139"/>
    </row>
    <row r="254" ht="24.95" customHeight="1" spans="1:28">
      <c r="A254" s="103"/>
      <c r="B254" s="115">
        <v>2079999</v>
      </c>
      <c r="C254" s="115" t="s">
        <v>366</v>
      </c>
      <c r="D254" s="116">
        <f t="shared" si="100"/>
        <v>9132</v>
      </c>
      <c r="E254" s="116"/>
      <c r="F254" s="116">
        <v>9132</v>
      </c>
      <c r="G254" s="116">
        <v>145</v>
      </c>
      <c r="H254" s="116"/>
      <c r="I254" s="116"/>
      <c r="J254" s="116"/>
      <c r="K254" s="116"/>
      <c r="L254" s="116"/>
      <c r="M254" s="116"/>
      <c r="N254" s="116"/>
      <c r="O254" s="116"/>
      <c r="P254" s="128"/>
      <c r="Q254" s="128"/>
      <c r="R254" s="139">
        <f t="shared" si="127"/>
        <v>0</v>
      </c>
      <c r="S254" s="137">
        <f t="shared" si="113"/>
        <v>0</v>
      </c>
      <c r="T254" s="138">
        <f t="shared" si="123"/>
        <v>0</v>
      </c>
      <c r="U254" s="137">
        <f t="shared" si="124"/>
        <v>0</v>
      </c>
      <c r="V254" s="137">
        <f t="shared" si="125"/>
        <v>0</v>
      </c>
      <c r="Y254" s="87">
        <f t="shared" si="126"/>
        <v>0</v>
      </c>
      <c r="Z254" s="137">
        <f t="shared" si="114"/>
        <v>0</v>
      </c>
      <c r="AB254" s="139"/>
    </row>
    <row r="255" ht="24.95" customHeight="1" spans="1:28">
      <c r="A255" s="103">
        <v>1</v>
      </c>
      <c r="B255" s="115">
        <v>2080000</v>
      </c>
      <c r="C255" s="115" t="s">
        <v>368</v>
      </c>
      <c r="D255" s="116">
        <f t="shared" si="100"/>
        <v>39715</v>
      </c>
      <c r="E255" s="116">
        <f t="shared" ref="E255:O255" si="130">E256+E268+E322+E274+E279+E281+E284+E289+E293+E298+E303+E306+E309+E312+E315+E327+E318</f>
        <v>2758</v>
      </c>
      <c r="F255" s="116">
        <f t="shared" si="130"/>
        <v>36957</v>
      </c>
      <c r="G255" s="116">
        <f t="shared" si="130"/>
        <v>9769</v>
      </c>
      <c r="H255" s="116">
        <f t="shared" si="130"/>
        <v>1349</v>
      </c>
      <c r="I255" s="116">
        <f t="shared" si="130"/>
        <v>0</v>
      </c>
      <c r="J255" s="116">
        <f t="shared" si="130"/>
        <v>0</v>
      </c>
      <c r="K255" s="116">
        <f t="shared" si="130"/>
        <v>0</v>
      </c>
      <c r="L255" s="116">
        <f t="shared" si="130"/>
        <v>0</v>
      </c>
      <c r="M255" s="116">
        <f t="shared" si="130"/>
        <v>0</v>
      </c>
      <c r="N255" s="116">
        <f t="shared" si="130"/>
        <v>52</v>
      </c>
      <c r="O255" s="116">
        <f t="shared" si="130"/>
        <v>0</v>
      </c>
      <c r="P255" s="128"/>
      <c r="Q255" s="128"/>
      <c r="R255" s="139">
        <f t="shared" si="127"/>
        <v>39715</v>
      </c>
      <c r="S255" s="137">
        <f>R255/223755.7</f>
        <v>0.1775</v>
      </c>
      <c r="T255" s="138">
        <f t="shared" si="123"/>
        <v>30759</v>
      </c>
      <c r="U255" s="137">
        <f t="shared" si="124"/>
        <v>3.4346</v>
      </c>
      <c r="V255" s="137">
        <f t="shared" si="125"/>
        <v>0.131</v>
      </c>
      <c r="W255" s="95">
        <v>1293.4</v>
      </c>
      <c r="X255" s="95">
        <v>7662.2</v>
      </c>
      <c r="Y255" s="87">
        <f t="shared" si="126"/>
        <v>8955.6</v>
      </c>
      <c r="Z255" s="137">
        <f>Y255/192555</f>
        <v>0.0465</v>
      </c>
      <c r="AB255" s="139"/>
    </row>
    <row r="256" ht="24.95" customHeight="1" spans="1:28">
      <c r="A256" s="103">
        <v>1</v>
      </c>
      <c r="B256" s="115">
        <v>2080100</v>
      </c>
      <c r="C256" s="115" t="s">
        <v>369</v>
      </c>
      <c r="D256" s="116">
        <f t="shared" si="100"/>
        <v>1577</v>
      </c>
      <c r="E256" s="116">
        <f t="shared" ref="E256:N256" si="131">SUM(E257:E259)+E267</f>
        <v>1473</v>
      </c>
      <c r="F256" s="116">
        <f t="shared" si="131"/>
        <v>104</v>
      </c>
      <c r="G256" s="116">
        <f t="shared" si="131"/>
        <v>179</v>
      </c>
      <c r="H256" s="116">
        <f t="shared" si="131"/>
        <v>0</v>
      </c>
      <c r="I256" s="116">
        <f t="shared" si="131"/>
        <v>0</v>
      </c>
      <c r="J256" s="116">
        <f t="shared" si="131"/>
        <v>0</v>
      </c>
      <c r="K256" s="116">
        <f t="shared" si="131"/>
        <v>0</v>
      </c>
      <c r="L256" s="116">
        <f t="shared" si="131"/>
        <v>0</v>
      </c>
      <c r="M256" s="116">
        <f t="shared" si="131"/>
        <v>0</v>
      </c>
      <c r="N256" s="116">
        <f t="shared" si="131"/>
        <v>10</v>
      </c>
      <c r="O256" s="116"/>
      <c r="P256" s="128"/>
      <c r="Q256" s="128"/>
      <c r="R256" s="139">
        <f t="shared" si="127"/>
        <v>0</v>
      </c>
      <c r="S256" s="137">
        <f t="shared" si="113"/>
        <v>0</v>
      </c>
      <c r="T256" s="138">
        <f t="shared" si="123"/>
        <v>0</v>
      </c>
      <c r="U256" s="137">
        <f t="shared" si="124"/>
        <v>0</v>
      </c>
      <c r="V256" s="137">
        <f t="shared" si="125"/>
        <v>0</v>
      </c>
      <c r="Y256" s="87">
        <f t="shared" si="126"/>
        <v>0</v>
      </c>
      <c r="Z256" s="137">
        <f t="shared" si="114"/>
        <v>0</v>
      </c>
      <c r="AB256" s="139"/>
    </row>
    <row r="257" ht="24.95" customHeight="1" spans="1:28">
      <c r="A257" s="103"/>
      <c r="B257" s="118">
        <v>2080101</v>
      </c>
      <c r="C257" s="118" t="s">
        <v>176</v>
      </c>
      <c r="D257" s="116">
        <f t="shared" si="100"/>
        <v>573</v>
      </c>
      <c r="E257" s="116">
        <v>573</v>
      </c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28"/>
      <c r="Q257" s="128"/>
      <c r="R257" s="139">
        <f t="shared" si="127"/>
        <v>0</v>
      </c>
      <c r="S257" s="137">
        <f t="shared" si="113"/>
        <v>0</v>
      </c>
      <c r="T257" s="138">
        <f t="shared" si="123"/>
        <v>0</v>
      </c>
      <c r="U257" s="137">
        <f t="shared" si="124"/>
        <v>0</v>
      </c>
      <c r="V257" s="137">
        <f t="shared" si="125"/>
        <v>0</v>
      </c>
      <c r="Y257" s="87">
        <f t="shared" si="126"/>
        <v>0</v>
      </c>
      <c r="Z257" s="137">
        <f t="shared" si="114"/>
        <v>0</v>
      </c>
      <c r="AB257" s="139"/>
    </row>
    <row r="258" ht="24.95" customHeight="1" spans="1:28">
      <c r="A258" s="103"/>
      <c r="B258" s="118">
        <v>2080106</v>
      </c>
      <c r="C258" s="118" t="s">
        <v>370</v>
      </c>
      <c r="D258" s="116">
        <f t="shared" si="100"/>
        <v>296</v>
      </c>
      <c r="E258" s="116">
        <v>296</v>
      </c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28"/>
      <c r="Q258" s="128"/>
      <c r="R258" s="139">
        <f t="shared" si="127"/>
        <v>0</v>
      </c>
      <c r="S258" s="137">
        <f t="shared" si="113"/>
        <v>0</v>
      </c>
      <c r="T258" s="138">
        <f t="shared" si="123"/>
        <v>0</v>
      </c>
      <c r="U258" s="137">
        <f t="shared" si="124"/>
        <v>0</v>
      </c>
      <c r="V258" s="137">
        <f t="shared" si="125"/>
        <v>0</v>
      </c>
      <c r="Y258" s="87">
        <f t="shared" si="126"/>
        <v>0</v>
      </c>
      <c r="Z258" s="137">
        <f t="shared" si="114"/>
        <v>0</v>
      </c>
      <c r="AB258" s="139"/>
    </row>
    <row r="259" ht="24.95" customHeight="1" spans="1:28">
      <c r="A259" s="103">
        <v>1</v>
      </c>
      <c r="B259" s="118">
        <v>2080109</v>
      </c>
      <c r="C259" s="118" t="s">
        <v>371</v>
      </c>
      <c r="D259" s="116">
        <f t="shared" si="100"/>
        <v>604</v>
      </c>
      <c r="E259" s="116">
        <v>604</v>
      </c>
      <c r="F259" s="116"/>
      <c r="G259" s="116">
        <f t="shared" ref="G259:N259" si="132">SUM(G260:G265)</f>
        <v>153</v>
      </c>
      <c r="H259" s="116">
        <f t="shared" si="132"/>
        <v>0</v>
      </c>
      <c r="I259" s="116">
        <f t="shared" si="132"/>
        <v>0</v>
      </c>
      <c r="J259" s="116">
        <f t="shared" si="132"/>
        <v>0</v>
      </c>
      <c r="K259" s="116">
        <f t="shared" si="132"/>
        <v>0</v>
      </c>
      <c r="L259" s="116">
        <f t="shared" si="132"/>
        <v>0</v>
      </c>
      <c r="M259" s="116">
        <f t="shared" si="132"/>
        <v>0</v>
      </c>
      <c r="N259" s="116">
        <f t="shared" si="132"/>
        <v>0</v>
      </c>
      <c r="O259" s="116"/>
      <c r="P259" s="128"/>
      <c r="Q259" s="128"/>
      <c r="R259" s="139">
        <f t="shared" si="127"/>
        <v>0</v>
      </c>
      <c r="S259" s="137">
        <f t="shared" si="113"/>
        <v>0</v>
      </c>
      <c r="T259" s="138">
        <f t="shared" si="123"/>
        <v>0</v>
      </c>
      <c r="U259" s="137">
        <f t="shared" si="124"/>
        <v>0</v>
      </c>
      <c r="V259" s="137">
        <f t="shared" si="125"/>
        <v>0</v>
      </c>
      <c r="Y259" s="87">
        <f t="shared" si="126"/>
        <v>0</v>
      </c>
      <c r="Z259" s="137">
        <f t="shared" si="114"/>
        <v>0</v>
      </c>
      <c r="AB259" s="139"/>
    </row>
    <row r="260" ht="24.95" customHeight="1" spans="1:28">
      <c r="A260" s="103"/>
      <c r="B260" s="118"/>
      <c r="C260" s="118" t="s">
        <v>372</v>
      </c>
      <c r="D260" s="116">
        <f t="shared" si="100"/>
        <v>0</v>
      </c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28"/>
      <c r="Q260" s="128"/>
      <c r="R260" s="139">
        <f t="shared" si="127"/>
        <v>0</v>
      </c>
      <c r="S260" s="137">
        <f t="shared" si="113"/>
        <v>0</v>
      </c>
      <c r="T260" s="138">
        <f t="shared" si="123"/>
        <v>0</v>
      </c>
      <c r="U260" s="137">
        <f t="shared" si="124"/>
        <v>0</v>
      </c>
      <c r="V260" s="137">
        <f t="shared" si="125"/>
        <v>0</v>
      </c>
      <c r="Y260" s="87">
        <f t="shared" si="126"/>
        <v>0</v>
      </c>
      <c r="Z260" s="137">
        <f t="shared" si="114"/>
        <v>0</v>
      </c>
      <c r="AB260" s="139"/>
    </row>
    <row r="261" ht="24.95" customHeight="1" spans="1:28">
      <c r="A261" s="103"/>
      <c r="B261" s="118"/>
      <c r="C261" s="118" t="s">
        <v>373</v>
      </c>
      <c r="D261" s="116">
        <f t="shared" si="100"/>
        <v>90</v>
      </c>
      <c r="E261" s="116">
        <v>90</v>
      </c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28"/>
      <c r="Q261" s="128"/>
      <c r="R261" s="139">
        <f t="shared" si="127"/>
        <v>0</v>
      </c>
      <c r="S261" s="137">
        <f t="shared" si="113"/>
        <v>0</v>
      </c>
      <c r="T261" s="138">
        <f t="shared" si="123"/>
        <v>0</v>
      </c>
      <c r="U261" s="137">
        <f t="shared" si="124"/>
        <v>0</v>
      </c>
      <c r="V261" s="137">
        <f t="shared" si="125"/>
        <v>0</v>
      </c>
      <c r="Y261" s="87">
        <f t="shared" si="126"/>
        <v>0</v>
      </c>
      <c r="Z261" s="137">
        <f t="shared" si="114"/>
        <v>0</v>
      </c>
      <c r="AB261" s="139"/>
    </row>
    <row r="262" ht="24.95" customHeight="1" spans="1:28">
      <c r="A262" s="103"/>
      <c r="B262" s="118"/>
      <c r="C262" s="118" t="s">
        <v>374</v>
      </c>
      <c r="D262" s="116">
        <f t="shared" si="100"/>
        <v>68</v>
      </c>
      <c r="E262" s="116">
        <v>68</v>
      </c>
      <c r="F262" s="116"/>
      <c r="G262" s="116">
        <v>30</v>
      </c>
      <c r="H262" s="116"/>
      <c r="I262" s="116"/>
      <c r="J262" s="116"/>
      <c r="K262" s="116"/>
      <c r="L262" s="116"/>
      <c r="M262" s="116"/>
      <c r="N262" s="116"/>
      <c r="O262" s="116"/>
      <c r="P262" s="128"/>
      <c r="Q262" s="128"/>
      <c r="R262" s="139">
        <f t="shared" si="127"/>
        <v>0</v>
      </c>
      <c r="S262" s="137">
        <f t="shared" si="113"/>
        <v>0</v>
      </c>
      <c r="T262" s="138">
        <f t="shared" si="123"/>
        <v>0</v>
      </c>
      <c r="U262" s="137">
        <f t="shared" si="124"/>
        <v>0</v>
      </c>
      <c r="V262" s="137">
        <f t="shared" si="125"/>
        <v>0</v>
      </c>
      <c r="Y262" s="87">
        <f t="shared" si="126"/>
        <v>0</v>
      </c>
      <c r="Z262" s="137">
        <f t="shared" si="114"/>
        <v>0</v>
      </c>
      <c r="AB262" s="139"/>
    </row>
    <row r="263" ht="24.95" customHeight="1" spans="1:28">
      <c r="A263" s="103"/>
      <c r="B263" s="118"/>
      <c r="C263" s="118" t="s">
        <v>375</v>
      </c>
      <c r="D263" s="116">
        <f t="shared" si="100"/>
        <v>144</v>
      </c>
      <c r="E263" s="116">
        <v>144</v>
      </c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28"/>
      <c r="Q263" s="128"/>
      <c r="R263" s="139">
        <f t="shared" si="127"/>
        <v>0</v>
      </c>
      <c r="S263" s="137">
        <f t="shared" si="113"/>
        <v>0</v>
      </c>
      <c r="T263" s="138">
        <f t="shared" si="123"/>
        <v>0</v>
      </c>
      <c r="U263" s="137">
        <f t="shared" si="124"/>
        <v>0</v>
      </c>
      <c r="V263" s="137">
        <f t="shared" si="125"/>
        <v>0</v>
      </c>
      <c r="Y263" s="87">
        <f t="shared" si="126"/>
        <v>0</v>
      </c>
      <c r="Z263" s="137">
        <f t="shared" si="114"/>
        <v>0</v>
      </c>
      <c r="AB263" s="139"/>
    </row>
    <row r="264" ht="24.95" customHeight="1" spans="1:28">
      <c r="A264" s="103"/>
      <c r="B264" s="118"/>
      <c r="C264" s="118" t="s">
        <v>376</v>
      </c>
      <c r="D264" s="116">
        <f t="shared" si="100"/>
        <v>66</v>
      </c>
      <c r="E264" s="116">
        <v>66</v>
      </c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28"/>
      <c r="Q264" s="128"/>
      <c r="R264" s="139">
        <f t="shared" si="127"/>
        <v>0</v>
      </c>
      <c r="S264" s="137">
        <f t="shared" si="113"/>
        <v>0</v>
      </c>
      <c r="T264" s="138">
        <f t="shared" si="123"/>
        <v>0</v>
      </c>
      <c r="U264" s="137">
        <f t="shared" si="124"/>
        <v>0</v>
      </c>
      <c r="V264" s="137">
        <f t="shared" si="125"/>
        <v>0</v>
      </c>
      <c r="Y264" s="87">
        <f t="shared" si="126"/>
        <v>0</v>
      </c>
      <c r="Z264" s="137">
        <f t="shared" si="114"/>
        <v>0</v>
      </c>
      <c r="AB264" s="139"/>
    </row>
    <row r="265" ht="24.95" customHeight="1" spans="1:28">
      <c r="A265" s="103"/>
      <c r="B265" s="118"/>
      <c r="C265" s="118" t="s">
        <v>377</v>
      </c>
      <c r="D265" s="116">
        <f t="shared" ref="D265:D328" si="133">E265+F265</f>
        <v>58</v>
      </c>
      <c r="E265" s="116">
        <v>58</v>
      </c>
      <c r="F265" s="116"/>
      <c r="G265" s="116">
        <v>123</v>
      </c>
      <c r="H265" s="116"/>
      <c r="I265" s="116"/>
      <c r="J265" s="116"/>
      <c r="K265" s="116"/>
      <c r="L265" s="116"/>
      <c r="M265" s="116"/>
      <c r="N265" s="116"/>
      <c r="O265" s="116"/>
      <c r="P265" s="128"/>
      <c r="Q265" s="128"/>
      <c r="R265" s="139">
        <f t="shared" si="127"/>
        <v>0</v>
      </c>
      <c r="S265" s="137">
        <f t="shared" si="113"/>
        <v>0</v>
      </c>
      <c r="T265" s="138">
        <f t="shared" si="123"/>
        <v>0</v>
      </c>
      <c r="U265" s="137">
        <f t="shared" si="124"/>
        <v>0</v>
      </c>
      <c r="V265" s="137">
        <f t="shared" si="125"/>
        <v>0</v>
      </c>
      <c r="Y265" s="87">
        <f t="shared" si="126"/>
        <v>0</v>
      </c>
      <c r="Z265" s="137">
        <f t="shared" si="114"/>
        <v>0</v>
      </c>
      <c r="AB265" s="139"/>
    </row>
    <row r="266" ht="24.95" customHeight="1" spans="1:28">
      <c r="A266" s="103"/>
      <c r="B266" s="118"/>
      <c r="C266" s="118" t="s">
        <v>378</v>
      </c>
      <c r="D266" s="116">
        <f t="shared" si="133"/>
        <v>178</v>
      </c>
      <c r="E266" s="116">
        <v>178</v>
      </c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28"/>
      <c r="Q266" s="128"/>
      <c r="R266" s="139"/>
      <c r="S266" s="137"/>
      <c r="T266" s="138"/>
      <c r="U266" s="137"/>
      <c r="V266" s="137"/>
      <c r="Y266" s="87"/>
      <c r="Z266" s="137"/>
      <c r="AB266" s="139"/>
    </row>
    <row r="267" ht="24.95" customHeight="1" spans="1:28">
      <c r="A267" s="103"/>
      <c r="B267" s="118">
        <v>2080199</v>
      </c>
      <c r="C267" s="144" t="s">
        <v>379</v>
      </c>
      <c r="D267" s="116">
        <f t="shared" si="133"/>
        <v>104</v>
      </c>
      <c r="E267" s="116"/>
      <c r="F267" s="116">
        <v>104</v>
      </c>
      <c r="G267" s="116">
        <v>26</v>
      </c>
      <c r="H267" s="116"/>
      <c r="I267" s="116"/>
      <c r="J267" s="116"/>
      <c r="K267" s="116"/>
      <c r="L267" s="116"/>
      <c r="M267" s="116"/>
      <c r="N267" s="116">
        <v>10</v>
      </c>
      <c r="O267" s="116"/>
      <c r="P267" s="128"/>
      <c r="Q267" s="128"/>
      <c r="R267" s="139">
        <f>IF(Y267&gt;0,E267+F267,0)</f>
        <v>0</v>
      </c>
      <c r="S267" s="137">
        <f t="shared" si="113"/>
        <v>0</v>
      </c>
      <c r="T267" s="138">
        <f t="shared" si="123"/>
        <v>0</v>
      </c>
      <c r="U267" s="137">
        <f t="shared" si="124"/>
        <v>0</v>
      </c>
      <c r="V267" s="137">
        <f t="shared" si="125"/>
        <v>0</v>
      </c>
      <c r="Y267" s="87">
        <f t="shared" si="126"/>
        <v>0</v>
      </c>
      <c r="Z267" s="137">
        <f t="shared" si="114"/>
        <v>0</v>
      </c>
      <c r="AB267" s="139"/>
    </row>
    <row r="268" ht="24.95" customHeight="1" spans="1:28">
      <c r="A268" s="103">
        <v>1</v>
      </c>
      <c r="B268" s="115">
        <v>2080200</v>
      </c>
      <c r="C268" s="115" t="s">
        <v>380</v>
      </c>
      <c r="D268" s="116">
        <f t="shared" si="133"/>
        <v>6034</v>
      </c>
      <c r="E268" s="116">
        <f t="shared" ref="E268:N268" si="134">SUM(E269:E273)</f>
        <v>942</v>
      </c>
      <c r="F268" s="116">
        <f t="shared" si="134"/>
        <v>5092</v>
      </c>
      <c r="G268" s="116">
        <f t="shared" si="134"/>
        <v>579</v>
      </c>
      <c r="H268" s="116">
        <f t="shared" si="134"/>
        <v>0</v>
      </c>
      <c r="I268" s="116">
        <f t="shared" si="134"/>
        <v>0</v>
      </c>
      <c r="J268" s="116">
        <f t="shared" si="134"/>
        <v>0</v>
      </c>
      <c r="K268" s="116">
        <f t="shared" si="134"/>
        <v>0</v>
      </c>
      <c r="L268" s="116">
        <f t="shared" si="134"/>
        <v>0</v>
      </c>
      <c r="M268" s="116">
        <f t="shared" si="134"/>
        <v>0</v>
      </c>
      <c r="N268" s="116">
        <f t="shared" si="134"/>
        <v>39</v>
      </c>
      <c r="O268" s="116"/>
      <c r="P268" s="128"/>
      <c r="Q268" s="128"/>
      <c r="R268" s="139">
        <f>IF(Y268&gt;0,E268+F268,0)</f>
        <v>0</v>
      </c>
      <c r="S268" s="137">
        <f t="shared" si="113"/>
        <v>0</v>
      </c>
      <c r="T268" s="138">
        <f t="shared" si="123"/>
        <v>0</v>
      </c>
      <c r="U268" s="137">
        <f t="shared" si="124"/>
        <v>0</v>
      </c>
      <c r="V268" s="137">
        <f t="shared" si="125"/>
        <v>0</v>
      </c>
      <c r="Y268" s="87">
        <f t="shared" si="126"/>
        <v>0</v>
      </c>
      <c r="Z268" s="137">
        <f t="shared" si="114"/>
        <v>0</v>
      </c>
      <c r="AB268" s="139"/>
    </row>
    <row r="269" ht="24.95" customHeight="1" spans="1:28">
      <c r="A269" s="103"/>
      <c r="B269" s="118">
        <v>2080201</v>
      </c>
      <c r="C269" s="118" t="s">
        <v>176</v>
      </c>
      <c r="D269" s="116">
        <f t="shared" si="133"/>
        <v>942</v>
      </c>
      <c r="E269" s="116">
        <v>942</v>
      </c>
      <c r="F269" s="116"/>
      <c r="G269" s="116">
        <v>329</v>
      </c>
      <c r="H269" s="116"/>
      <c r="I269" s="116"/>
      <c r="J269" s="116"/>
      <c r="K269" s="116"/>
      <c r="L269" s="116"/>
      <c r="M269" s="116"/>
      <c r="N269" s="116"/>
      <c r="O269" s="116"/>
      <c r="P269" s="128"/>
      <c r="Q269" s="128"/>
      <c r="R269" s="139">
        <f>IF(Y269&gt;0,E269+F269,0)</f>
        <v>0</v>
      </c>
      <c r="S269" s="137">
        <f t="shared" si="113"/>
        <v>0</v>
      </c>
      <c r="T269" s="138">
        <f t="shared" si="123"/>
        <v>0</v>
      </c>
      <c r="U269" s="137">
        <f t="shared" si="124"/>
        <v>0</v>
      </c>
      <c r="V269" s="137">
        <f t="shared" si="125"/>
        <v>0</v>
      </c>
      <c r="Y269" s="87">
        <f t="shared" si="126"/>
        <v>0</v>
      </c>
      <c r="Z269" s="137">
        <f t="shared" si="114"/>
        <v>0</v>
      </c>
      <c r="AB269" s="139"/>
    </row>
    <row r="270" ht="24.95" customHeight="1" spans="1:28">
      <c r="A270" s="103"/>
      <c r="B270" s="118">
        <v>2080202</v>
      </c>
      <c r="C270" s="118" t="s">
        <v>178</v>
      </c>
      <c r="D270" s="116">
        <f t="shared" si="133"/>
        <v>186</v>
      </c>
      <c r="E270" s="116"/>
      <c r="F270" s="116">
        <v>186</v>
      </c>
      <c r="G270" s="116"/>
      <c r="H270" s="116"/>
      <c r="I270" s="116"/>
      <c r="J270" s="116"/>
      <c r="K270" s="116"/>
      <c r="L270" s="116"/>
      <c r="M270" s="116"/>
      <c r="N270" s="116"/>
      <c r="O270" s="116"/>
      <c r="P270" s="128"/>
      <c r="Q270" s="128"/>
      <c r="R270" s="139"/>
      <c r="S270" s="137"/>
      <c r="T270" s="138"/>
      <c r="U270" s="137"/>
      <c r="V270" s="137"/>
      <c r="Y270" s="87"/>
      <c r="Z270" s="137"/>
      <c r="AB270" s="139"/>
    </row>
    <row r="271" ht="24.95" customHeight="1" spans="1:28">
      <c r="A271" s="103"/>
      <c r="B271" s="118">
        <v>2080205</v>
      </c>
      <c r="C271" s="118" t="s">
        <v>381</v>
      </c>
      <c r="D271" s="116">
        <f t="shared" si="133"/>
        <v>0</v>
      </c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28"/>
      <c r="Q271" s="128"/>
      <c r="R271" s="139"/>
      <c r="S271" s="137"/>
      <c r="T271" s="138"/>
      <c r="U271" s="137"/>
      <c r="V271" s="137"/>
      <c r="Y271" s="87"/>
      <c r="Z271" s="137"/>
      <c r="AB271" s="139"/>
    </row>
    <row r="272" ht="24.95" customHeight="1" spans="1:28">
      <c r="A272" s="103"/>
      <c r="B272" s="118">
        <v>2080208</v>
      </c>
      <c r="C272" s="118" t="s">
        <v>382</v>
      </c>
      <c r="D272" s="116">
        <f t="shared" si="133"/>
        <v>4901</v>
      </c>
      <c r="E272" s="116"/>
      <c r="F272" s="116">
        <v>4901</v>
      </c>
      <c r="G272" s="116">
        <v>227</v>
      </c>
      <c r="H272" s="116"/>
      <c r="I272" s="116"/>
      <c r="J272" s="116"/>
      <c r="K272" s="116"/>
      <c r="L272" s="116"/>
      <c r="M272" s="116"/>
      <c r="N272" s="116"/>
      <c r="O272" s="116"/>
      <c r="P272" s="128"/>
      <c r="Q272" s="128"/>
      <c r="R272" s="139"/>
      <c r="S272" s="137">
        <f t="shared" si="113"/>
        <v>0</v>
      </c>
      <c r="T272" s="138"/>
      <c r="U272" s="137"/>
      <c r="V272" s="137"/>
      <c r="Y272" s="87"/>
      <c r="Z272" s="137">
        <f t="shared" si="114"/>
        <v>0</v>
      </c>
      <c r="AB272" s="139"/>
    </row>
    <row r="273" ht="24.95" customHeight="1" spans="1:28">
      <c r="A273" s="103"/>
      <c r="B273" s="118">
        <v>2080299</v>
      </c>
      <c r="C273" s="118" t="s">
        <v>383</v>
      </c>
      <c r="D273" s="116">
        <f t="shared" si="133"/>
        <v>5</v>
      </c>
      <c r="E273" s="116"/>
      <c r="F273" s="116">
        <v>5</v>
      </c>
      <c r="G273" s="116">
        <v>23</v>
      </c>
      <c r="H273" s="116"/>
      <c r="I273" s="116"/>
      <c r="J273" s="116"/>
      <c r="K273" s="116"/>
      <c r="L273" s="116"/>
      <c r="M273" s="116"/>
      <c r="N273" s="116">
        <v>39</v>
      </c>
      <c r="O273" s="116"/>
      <c r="P273" s="128"/>
      <c r="Q273" s="128"/>
      <c r="R273" s="139">
        <f>IF(Y273&gt;0,E273+F273,0)</f>
        <v>0</v>
      </c>
      <c r="S273" s="137">
        <f t="shared" si="113"/>
        <v>0</v>
      </c>
      <c r="T273" s="138">
        <f t="shared" ref="T273:T319" si="135">R273-Y273</f>
        <v>0</v>
      </c>
      <c r="U273" s="137">
        <f t="shared" ref="U273:U319" si="136">IF(Y273=0,0,IF(T273&lt;0,"负增长",T273/Y273))</f>
        <v>0</v>
      </c>
      <c r="V273" s="137">
        <f t="shared" ref="V273:V319" si="137">S273-Z273</f>
        <v>0</v>
      </c>
      <c r="Y273" s="87">
        <f t="shared" ref="Y273:Y319" si="138">W273+X273</f>
        <v>0</v>
      </c>
      <c r="Z273" s="137">
        <f t="shared" si="114"/>
        <v>0</v>
      </c>
      <c r="AB273" s="139"/>
    </row>
    <row r="274" ht="24.95" customHeight="1" spans="1:28">
      <c r="A274" s="103">
        <v>1</v>
      </c>
      <c r="B274" s="115">
        <v>2080500</v>
      </c>
      <c r="C274" s="115" t="s">
        <v>384</v>
      </c>
      <c r="D274" s="116">
        <f t="shared" si="133"/>
        <v>0</v>
      </c>
      <c r="E274" s="116"/>
      <c r="F274" s="116"/>
      <c r="G274" s="116">
        <f t="shared" ref="G274:N274" si="139">SUM(G275:G277)</f>
        <v>0</v>
      </c>
      <c r="H274" s="116">
        <f t="shared" si="139"/>
        <v>1349</v>
      </c>
      <c r="I274" s="116">
        <f t="shared" si="139"/>
        <v>0</v>
      </c>
      <c r="J274" s="116">
        <f t="shared" si="139"/>
        <v>0</v>
      </c>
      <c r="K274" s="116">
        <f t="shared" si="139"/>
        <v>0</v>
      </c>
      <c r="L274" s="116">
        <f t="shared" si="139"/>
        <v>0</v>
      </c>
      <c r="M274" s="116">
        <f t="shared" si="139"/>
        <v>0</v>
      </c>
      <c r="N274" s="116">
        <f t="shared" si="139"/>
        <v>0</v>
      </c>
      <c r="O274" s="116"/>
      <c r="P274" s="128"/>
      <c r="Q274" s="128"/>
      <c r="R274" s="139">
        <f>IF(Y274&gt;0,E322+F322,0)</f>
        <v>0</v>
      </c>
      <c r="S274" s="137">
        <f t="shared" si="113"/>
        <v>0</v>
      </c>
      <c r="T274" s="138">
        <f t="shared" si="135"/>
        <v>0</v>
      </c>
      <c r="U274" s="137">
        <f t="shared" si="136"/>
        <v>0</v>
      </c>
      <c r="V274" s="137">
        <f t="shared" si="137"/>
        <v>0</v>
      </c>
      <c r="Y274" s="87">
        <f t="shared" si="138"/>
        <v>0</v>
      </c>
      <c r="Z274" s="137">
        <f t="shared" si="114"/>
        <v>0</v>
      </c>
      <c r="AB274" s="139"/>
    </row>
    <row r="275" ht="24.95" customHeight="1" spans="1:28">
      <c r="A275" s="103"/>
      <c r="B275" s="118">
        <v>2080501</v>
      </c>
      <c r="C275" s="118" t="s">
        <v>385</v>
      </c>
      <c r="D275" s="116">
        <f t="shared" si="133"/>
        <v>0</v>
      </c>
      <c r="E275" s="116"/>
      <c r="F275" s="116"/>
      <c r="G275" s="116"/>
      <c r="H275" s="116">
        <v>747</v>
      </c>
      <c r="I275" s="116"/>
      <c r="J275" s="116"/>
      <c r="K275" s="116"/>
      <c r="L275" s="116"/>
      <c r="M275" s="116"/>
      <c r="N275" s="116"/>
      <c r="O275" s="116"/>
      <c r="P275" s="128"/>
      <c r="Q275" s="128"/>
      <c r="R275" s="139">
        <f>IF(Y275&gt;0,E323+F323,0)</f>
        <v>0</v>
      </c>
      <c r="S275" s="137">
        <f t="shared" si="113"/>
        <v>0</v>
      </c>
      <c r="T275" s="138">
        <f t="shared" si="135"/>
        <v>0</v>
      </c>
      <c r="U275" s="137">
        <f t="shared" si="136"/>
        <v>0</v>
      </c>
      <c r="V275" s="137">
        <f t="shared" si="137"/>
        <v>0</v>
      </c>
      <c r="Y275" s="87">
        <f t="shared" si="138"/>
        <v>0</v>
      </c>
      <c r="Z275" s="137">
        <f t="shared" si="114"/>
        <v>0</v>
      </c>
      <c r="AB275" s="139"/>
    </row>
    <row r="276" ht="24.95" customHeight="1" spans="1:28">
      <c r="A276" s="103"/>
      <c r="B276" s="118">
        <v>2080502</v>
      </c>
      <c r="C276" s="118" t="s">
        <v>386</v>
      </c>
      <c r="D276" s="116">
        <f t="shared" si="133"/>
        <v>0</v>
      </c>
      <c r="E276" s="116"/>
      <c r="F276" s="116"/>
      <c r="G276" s="116"/>
      <c r="H276" s="116">
        <v>602</v>
      </c>
      <c r="I276" s="116"/>
      <c r="J276" s="116"/>
      <c r="K276" s="116"/>
      <c r="L276" s="116"/>
      <c r="M276" s="116"/>
      <c r="N276" s="116"/>
      <c r="O276" s="116"/>
      <c r="P276" s="128"/>
      <c r="Q276" s="128"/>
      <c r="R276" s="139">
        <f>IF(Y276&gt;0,E324+F324,0)</f>
        <v>0</v>
      </c>
      <c r="S276" s="137">
        <f t="shared" si="113"/>
        <v>0</v>
      </c>
      <c r="T276" s="138">
        <f t="shared" si="135"/>
        <v>0</v>
      </c>
      <c r="U276" s="137">
        <f t="shared" si="136"/>
        <v>0</v>
      </c>
      <c r="V276" s="137">
        <f t="shared" si="137"/>
        <v>0</v>
      </c>
      <c r="Y276" s="87">
        <f t="shared" si="138"/>
        <v>0</v>
      </c>
      <c r="Z276" s="137">
        <f t="shared" si="114"/>
        <v>0</v>
      </c>
      <c r="AB276" s="139"/>
    </row>
    <row r="277" ht="24.95" customHeight="1" spans="1:28">
      <c r="A277" s="103"/>
      <c r="B277" s="118">
        <v>2080503</v>
      </c>
      <c r="C277" s="118" t="s">
        <v>387</v>
      </c>
      <c r="D277" s="116">
        <f t="shared" si="133"/>
        <v>0</v>
      </c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28"/>
      <c r="Q277" s="128"/>
      <c r="R277" s="139">
        <f>IF(Y277&gt;0,E325+F325,0)</f>
        <v>0</v>
      </c>
      <c r="S277" s="137">
        <f t="shared" si="113"/>
        <v>0</v>
      </c>
      <c r="T277" s="138">
        <f t="shared" si="135"/>
        <v>0</v>
      </c>
      <c r="U277" s="137">
        <f t="shared" si="136"/>
        <v>0</v>
      </c>
      <c r="V277" s="137">
        <f t="shared" si="137"/>
        <v>0</v>
      </c>
      <c r="Y277" s="87">
        <f t="shared" si="138"/>
        <v>0</v>
      </c>
      <c r="Z277" s="137">
        <f t="shared" si="114"/>
        <v>0</v>
      </c>
      <c r="AB277" s="139"/>
    </row>
    <row r="278" ht="24.95" customHeight="1" spans="1:28">
      <c r="A278" s="103"/>
      <c r="B278" s="118">
        <v>2080599</v>
      </c>
      <c r="C278" s="118" t="s">
        <v>718</v>
      </c>
      <c r="D278" s="116">
        <f t="shared" si="133"/>
        <v>0</v>
      </c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28"/>
      <c r="Q278" s="128"/>
      <c r="R278" s="139"/>
      <c r="S278" s="137"/>
      <c r="T278" s="138"/>
      <c r="U278" s="137"/>
      <c r="V278" s="137"/>
      <c r="Y278" s="87"/>
      <c r="Z278" s="137"/>
      <c r="AB278" s="139"/>
    </row>
    <row r="279" ht="24.95" customHeight="1" spans="1:28">
      <c r="A279" s="103"/>
      <c r="B279" s="115">
        <v>2080600</v>
      </c>
      <c r="C279" s="115" t="s">
        <v>388</v>
      </c>
      <c r="D279" s="116">
        <f t="shared" si="133"/>
        <v>0</v>
      </c>
      <c r="E279" s="116"/>
      <c r="F279" s="116"/>
      <c r="G279" s="116">
        <f t="shared" ref="G279:N279" si="140">G280</f>
        <v>0</v>
      </c>
      <c r="H279" s="116">
        <f t="shared" si="140"/>
        <v>0</v>
      </c>
      <c r="I279" s="116">
        <f t="shared" si="140"/>
        <v>0</v>
      </c>
      <c r="J279" s="116">
        <f t="shared" si="140"/>
        <v>0</v>
      </c>
      <c r="K279" s="116">
        <f t="shared" si="140"/>
        <v>0</v>
      </c>
      <c r="L279" s="116">
        <f t="shared" si="140"/>
        <v>0</v>
      </c>
      <c r="M279" s="116">
        <f t="shared" si="140"/>
        <v>0</v>
      </c>
      <c r="N279" s="116">
        <f t="shared" si="140"/>
        <v>0</v>
      </c>
      <c r="O279" s="116"/>
      <c r="P279" s="128"/>
      <c r="Q279" s="128"/>
      <c r="R279" s="139">
        <f>IF(Y279&gt;0,E326+F326,0)</f>
        <v>0</v>
      </c>
      <c r="S279" s="137">
        <f t="shared" si="113"/>
        <v>0</v>
      </c>
      <c r="T279" s="138">
        <f t="shared" si="135"/>
        <v>0</v>
      </c>
      <c r="U279" s="137">
        <f t="shared" si="136"/>
        <v>0</v>
      </c>
      <c r="V279" s="137">
        <f t="shared" si="137"/>
        <v>0</v>
      </c>
      <c r="Y279" s="87">
        <f t="shared" si="138"/>
        <v>0</v>
      </c>
      <c r="Z279" s="137">
        <f t="shared" si="114"/>
        <v>0</v>
      </c>
      <c r="AB279" s="139"/>
    </row>
    <row r="280" ht="24.95" customHeight="1" spans="1:28">
      <c r="A280" s="103">
        <v>1</v>
      </c>
      <c r="B280" s="118">
        <v>2080601</v>
      </c>
      <c r="C280" s="118" t="s">
        <v>389</v>
      </c>
      <c r="D280" s="116">
        <f t="shared" si="133"/>
        <v>0</v>
      </c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28"/>
      <c r="Q280" s="128"/>
      <c r="R280" s="139">
        <f>IF(Y280&gt;0,E274+F274,0)</f>
        <v>0</v>
      </c>
      <c r="S280" s="137">
        <f t="shared" si="113"/>
        <v>0</v>
      </c>
      <c r="T280" s="138">
        <f t="shared" si="135"/>
        <v>0</v>
      </c>
      <c r="U280" s="137">
        <f t="shared" si="136"/>
        <v>0</v>
      </c>
      <c r="V280" s="137">
        <f t="shared" si="137"/>
        <v>0</v>
      </c>
      <c r="Y280" s="87">
        <f t="shared" si="138"/>
        <v>0</v>
      </c>
      <c r="Z280" s="137">
        <f t="shared" si="114"/>
        <v>0</v>
      </c>
      <c r="AB280" s="139"/>
    </row>
    <row r="281" ht="24.95" customHeight="1" spans="1:28">
      <c r="A281" s="103"/>
      <c r="B281" s="115">
        <v>2080700</v>
      </c>
      <c r="C281" s="115" t="s">
        <v>390</v>
      </c>
      <c r="D281" s="116">
        <f t="shared" si="133"/>
        <v>35</v>
      </c>
      <c r="E281" s="116"/>
      <c r="F281" s="116">
        <v>35</v>
      </c>
      <c r="G281" s="116">
        <f t="shared" ref="G281:N281" si="141">SUM(G282:G283)</f>
        <v>35</v>
      </c>
      <c r="H281" s="116">
        <f t="shared" si="141"/>
        <v>0</v>
      </c>
      <c r="I281" s="116">
        <f t="shared" si="141"/>
        <v>0</v>
      </c>
      <c r="J281" s="116">
        <f t="shared" si="141"/>
        <v>0</v>
      </c>
      <c r="K281" s="116">
        <f t="shared" si="141"/>
        <v>0</v>
      </c>
      <c r="L281" s="116">
        <f t="shared" si="141"/>
        <v>0</v>
      </c>
      <c r="M281" s="116">
        <f t="shared" si="141"/>
        <v>0</v>
      </c>
      <c r="N281" s="116">
        <f t="shared" si="141"/>
        <v>0</v>
      </c>
      <c r="O281" s="116"/>
      <c r="P281" s="128"/>
      <c r="Q281" s="128"/>
      <c r="R281" s="139">
        <f>IF(Y281&gt;0,E275+F275,0)</f>
        <v>0</v>
      </c>
      <c r="S281" s="137">
        <f t="shared" si="113"/>
        <v>0</v>
      </c>
      <c r="T281" s="138">
        <f t="shared" si="135"/>
        <v>0</v>
      </c>
      <c r="U281" s="137">
        <f t="shared" si="136"/>
        <v>0</v>
      </c>
      <c r="V281" s="137">
        <f t="shared" si="137"/>
        <v>0</v>
      </c>
      <c r="Y281" s="87">
        <f t="shared" si="138"/>
        <v>0</v>
      </c>
      <c r="Z281" s="137">
        <f t="shared" si="114"/>
        <v>0</v>
      </c>
      <c r="AB281" s="139"/>
    </row>
    <row r="282" ht="24.95" customHeight="1" spans="1:28">
      <c r="A282" s="103"/>
      <c r="B282" s="118">
        <v>2080701</v>
      </c>
      <c r="C282" s="118" t="s">
        <v>391</v>
      </c>
      <c r="D282" s="116">
        <f t="shared" si="133"/>
        <v>0</v>
      </c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28"/>
      <c r="Q282" s="128"/>
      <c r="R282" s="139">
        <f>IF(Y282&gt;0,E276+F276,0)</f>
        <v>0</v>
      </c>
      <c r="S282" s="137">
        <f t="shared" si="113"/>
        <v>0</v>
      </c>
      <c r="T282" s="138">
        <f t="shared" si="135"/>
        <v>0</v>
      </c>
      <c r="U282" s="137">
        <f t="shared" si="136"/>
        <v>0</v>
      </c>
      <c r="V282" s="137">
        <f t="shared" si="137"/>
        <v>0</v>
      </c>
      <c r="Y282" s="87">
        <f t="shared" si="138"/>
        <v>0</v>
      </c>
      <c r="Z282" s="137">
        <f t="shared" si="114"/>
        <v>0</v>
      </c>
      <c r="AB282" s="139"/>
    </row>
    <row r="283" ht="24.95" customHeight="1" spans="1:28">
      <c r="A283" s="103"/>
      <c r="B283" s="118">
        <v>2080799</v>
      </c>
      <c r="C283" s="118" t="s">
        <v>392</v>
      </c>
      <c r="D283" s="116">
        <f t="shared" si="133"/>
        <v>35</v>
      </c>
      <c r="E283" s="116"/>
      <c r="F283" s="116">
        <v>35</v>
      </c>
      <c r="G283" s="116">
        <v>35</v>
      </c>
      <c r="H283" s="116"/>
      <c r="I283" s="116"/>
      <c r="J283" s="116"/>
      <c r="K283" s="116"/>
      <c r="L283" s="116"/>
      <c r="M283" s="116"/>
      <c r="N283" s="116"/>
      <c r="O283" s="116"/>
      <c r="P283" s="128"/>
      <c r="Q283" s="128"/>
      <c r="R283" s="139">
        <f>IF(Y283&gt;0,E277+F277,0)</f>
        <v>0</v>
      </c>
      <c r="S283" s="137">
        <f t="shared" si="113"/>
        <v>0</v>
      </c>
      <c r="T283" s="138">
        <f t="shared" si="135"/>
        <v>0</v>
      </c>
      <c r="U283" s="137">
        <f t="shared" si="136"/>
        <v>0</v>
      </c>
      <c r="V283" s="137">
        <f t="shared" si="137"/>
        <v>0</v>
      </c>
      <c r="Y283" s="87">
        <f t="shared" si="138"/>
        <v>0</v>
      </c>
      <c r="Z283" s="137">
        <f t="shared" si="114"/>
        <v>0</v>
      </c>
      <c r="AB283" s="139"/>
    </row>
    <row r="284" ht="24.95" customHeight="1" spans="1:28">
      <c r="A284" s="103">
        <v>1</v>
      </c>
      <c r="B284" s="115">
        <v>2080800</v>
      </c>
      <c r="C284" s="115" t="s">
        <v>394</v>
      </c>
      <c r="D284" s="116">
        <f t="shared" si="133"/>
        <v>1510</v>
      </c>
      <c r="E284" s="116"/>
      <c r="F284" s="116">
        <v>1510</v>
      </c>
      <c r="G284" s="116">
        <f t="shared" ref="G284:N284" si="142">SUM(G285:G288)</f>
        <v>756</v>
      </c>
      <c r="H284" s="116">
        <f t="shared" si="142"/>
        <v>0</v>
      </c>
      <c r="I284" s="116">
        <f t="shared" si="142"/>
        <v>0</v>
      </c>
      <c r="J284" s="116">
        <f t="shared" si="142"/>
        <v>0</v>
      </c>
      <c r="K284" s="116">
        <f t="shared" si="142"/>
        <v>0</v>
      </c>
      <c r="L284" s="116">
        <f t="shared" si="142"/>
        <v>0</v>
      </c>
      <c r="M284" s="116">
        <f t="shared" si="142"/>
        <v>0</v>
      </c>
      <c r="N284" s="116">
        <f t="shared" si="142"/>
        <v>0</v>
      </c>
      <c r="O284" s="116"/>
      <c r="P284" s="128"/>
      <c r="Q284" s="128"/>
      <c r="R284" s="139">
        <f>IF(Y284&gt;0,E279+F279,0)</f>
        <v>0</v>
      </c>
      <c r="S284" s="137">
        <f t="shared" si="113"/>
        <v>0</v>
      </c>
      <c r="T284" s="138">
        <f t="shared" si="135"/>
        <v>0</v>
      </c>
      <c r="U284" s="137">
        <f t="shared" si="136"/>
        <v>0</v>
      </c>
      <c r="V284" s="137">
        <f t="shared" si="137"/>
        <v>0</v>
      </c>
      <c r="Y284" s="87">
        <f t="shared" si="138"/>
        <v>0</v>
      </c>
      <c r="Z284" s="137">
        <f t="shared" si="114"/>
        <v>0</v>
      </c>
      <c r="AB284" s="139"/>
    </row>
    <row r="285" ht="24.95" customHeight="1" spans="1:28">
      <c r="A285" s="103"/>
      <c r="B285" s="118">
        <v>2080801</v>
      </c>
      <c r="C285" s="118" t="s">
        <v>395</v>
      </c>
      <c r="D285" s="116">
        <f t="shared" si="133"/>
        <v>1200</v>
      </c>
      <c r="E285" s="116"/>
      <c r="F285" s="116">
        <v>1200</v>
      </c>
      <c r="G285" s="116">
        <v>460</v>
      </c>
      <c r="H285" s="116"/>
      <c r="I285" s="116"/>
      <c r="J285" s="116"/>
      <c r="K285" s="116"/>
      <c r="L285" s="116"/>
      <c r="M285" s="116"/>
      <c r="N285" s="116"/>
      <c r="O285" s="116"/>
      <c r="P285" s="128"/>
      <c r="Q285" s="128"/>
      <c r="R285" s="139">
        <f>IF(Y285&gt;0,E280+F280,0)</f>
        <v>0</v>
      </c>
      <c r="S285" s="137">
        <f t="shared" ref="S285:S353" si="143">R285/192555</f>
        <v>0</v>
      </c>
      <c r="T285" s="138">
        <f t="shared" si="135"/>
        <v>0</v>
      </c>
      <c r="U285" s="137">
        <f t="shared" si="136"/>
        <v>0</v>
      </c>
      <c r="V285" s="137">
        <f t="shared" si="137"/>
        <v>0</v>
      </c>
      <c r="Y285" s="87">
        <f t="shared" si="138"/>
        <v>0</v>
      </c>
      <c r="Z285" s="137">
        <f t="shared" ref="Z285:Z353" si="144">Y285/129186</f>
        <v>0</v>
      </c>
      <c r="AB285" s="139"/>
    </row>
    <row r="286" ht="24.95" customHeight="1" spans="1:28">
      <c r="A286" s="103"/>
      <c r="B286" s="118">
        <v>2080804</v>
      </c>
      <c r="C286" s="118" t="s">
        <v>396</v>
      </c>
      <c r="D286" s="116">
        <f t="shared" si="133"/>
        <v>0</v>
      </c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28"/>
      <c r="Q286" s="128"/>
      <c r="R286" s="139"/>
      <c r="S286" s="137"/>
      <c r="T286" s="138"/>
      <c r="U286" s="137"/>
      <c r="V286" s="137"/>
      <c r="Y286" s="87"/>
      <c r="Z286" s="137"/>
      <c r="AB286" s="139"/>
    </row>
    <row r="287" ht="24.95" customHeight="1" spans="1:28">
      <c r="A287" s="103">
        <v>1</v>
      </c>
      <c r="B287" s="118">
        <v>2080805</v>
      </c>
      <c r="C287" s="118" t="s">
        <v>397</v>
      </c>
      <c r="D287" s="116">
        <f t="shared" si="133"/>
        <v>248</v>
      </c>
      <c r="E287" s="116"/>
      <c r="F287" s="116">
        <v>248</v>
      </c>
      <c r="G287" s="116">
        <v>248</v>
      </c>
      <c r="H287" s="116"/>
      <c r="I287" s="116"/>
      <c r="J287" s="116"/>
      <c r="K287" s="116"/>
      <c r="L287" s="116"/>
      <c r="M287" s="116"/>
      <c r="N287" s="116"/>
      <c r="O287" s="116"/>
      <c r="P287" s="128"/>
      <c r="Q287" s="128"/>
      <c r="R287" s="139">
        <f>IF(Y287&gt;0,E281+F281,0)</f>
        <v>0</v>
      </c>
      <c r="S287" s="137">
        <f t="shared" si="143"/>
        <v>0</v>
      </c>
      <c r="T287" s="138">
        <f t="shared" si="135"/>
        <v>0</v>
      </c>
      <c r="U287" s="137">
        <f t="shared" si="136"/>
        <v>0</v>
      </c>
      <c r="V287" s="137">
        <f t="shared" si="137"/>
        <v>0</v>
      </c>
      <c r="Y287" s="87">
        <f t="shared" si="138"/>
        <v>0</v>
      </c>
      <c r="Z287" s="137">
        <f t="shared" si="144"/>
        <v>0</v>
      </c>
      <c r="AB287" s="139"/>
    </row>
    <row r="288" s="88" customFormat="1" ht="24.95" customHeight="1" spans="1:28">
      <c r="A288" s="103"/>
      <c r="B288" s="118">
        <v>2080899</v>
      </c>
      <c r="C288" s="118" t="s">
        <v>398</v>
      </c>
      <c r="D288" s="116">
        <f t="shared" si="133"/>
        <v>62</v>
      </c>
      <c r="E288" s="116"/>
      <c r="F288" s="116">
        <v>62</v>
      </c>
      <c r="G288" s="116">
        <v>48</v>
      </c>
      <c r="H288" s="116"/>
      <c r="I288" s="116"/>
      <c r="J288" s="116"/>
      <c r="K288" s="116"/>
      <c r="L288" s="116"/>
      <c r="M288" s="116"/>
      <c r="N288" s="116"/>
      <c r="O288" s="116"/>
      <c r="P288" s="128"/>
      <c r="Q288" s="128"/>
      <c r="R288" s="139">
        <f>IF(Y288&gt;0,E282+F282,0)</f>
        <v>0</v>
      </c>
      <c r="S288" s="137">
        <f t="shared" si="143"/>
        <v>0</v>
      </c>
      <c r="T288" s="138">
        <f t="shared" si="135"/>
        <v>0</v>
      </c>
      <c r="U288" s="137">
        <f t="shared" si="136"/>
        <v>0</v>
      </c>
      <c r="V288" s="137">
        <f t="shared" si="137"/>
        <v>0</v>
      </c>
      <c r="Y288" s="87">
        <f t="shared" si="138"/>
        <v>0</v>
      </c>
      <c r="Z288" s="137">
        <f t="shared" si="144"/>
        <v>0</v>
      </c>
      <c r="AB288" s="139"/>
    </row>
    <row r="289" ht="24.95" customHeight="1" spans="1:28">
      <c r="A289" s="103"/>
      <c r="B289" s="115">
        <v>2080900</v>
      </c>
      <c r="C289" s="115" t="s">
        <v>74</v>
      </c>
      <c r="D289" s="116">
        <f t="shared" si="133"/>
        <v>0</v>
      </c>
      <c r="E289" s="116"/>
      <c r="F289" s="116"/>
      <c r="G289" s="116">
        <f t="shared" ref="G289:N289" si="145">SUM(G290:G292)</f>
        <v>0</v>
      </c>
      <c r="H289" s="116">
        <f t="shared" si="145"/>
        <v>0</v>
      </c>
      <c r="I289" s="116">
        <f t="shared" si="145"/>
        <v>0</v>
      </c>
      <c r="J289" s="116">
        <f t="shared" si="145"/>
        <v>0</v>
      </c>
      <c r="K289" s="116">
        <f t="shared" si="145"/>
        <v>0</v>
      </c>
      <c r="L289" s="116">
        <f t="shared" si="145"/>
        <v>0</v>
      </c>
      <c r="M289" s="116">
        <f t="shared" si="145"/>
        <v>0</v>
      </c>
      <c r="N289" s="116">
        <f t="shared" si="145"/>
        <v>0</v>
      </c>
      <c r="O289" s="116"/>
      <c r="P289" s="128"/>
      <c r="Q289" s="128"/>
      <c r="R289" s="139">
        <f>IF(Y289&gt;0,E283+F283,0)</f>
        <v>0</v>
      </c>
      <c r="S289" s="137">
        <f t="shared" si="143"/>
        <v>0</v>
      </c>
      <c r="T289" s="138">
        <f t="shared" si="135"/>
        <v>0</v>
      </c>
      <c r="U289" s="137">
        <f t="shared" si="136"/>
        <v>0</v>
      </c>
      <c r="V289" s="137">
        <f t="shared" si="137"/>
        <v>0</v>
      </c>
      <c r="Y289" s="87">
        <f t="shared" si="138"/>
        <v>0</v>
      </c>
      <c r="Z289" s="137">
        <f t="shared" si="144"/>
        <v>0</v>
      </c>
      <c r="AB289" s="139"/>
    </row>
    <row r="290" ht="24.95" customHeight="1" spans="1:28">
      <c r="A290" s="103">
        <v>1</v>
      </c>
      <c r="B290" s="118">
        <v>2080901</v>
      </c>
      <c r="C290" s="118" t="s">
        <v>399</v>
      </c>
      <c r="D290" s="116">
        <f t="shared" si="133"/>
        <v>0</v>
      </c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28"/>
      <c r="Q290" s="128"/>
      <c r="R290" s="139">
        <f>IF(Y290&gt;0,E284+F284,0)</f>
        <v>0</v>
      </c>
      <c r="S290" s="137">
        <f t="shared" si="143"/>
        <v>0</v>
      </c>
      <c r="T290" s="138">
        <f t="shared" si="135"/>
        <v>0</v>
      </c>
      <c r="U290" s="137">
        <f t="shared" si="136"/>
        <v>0</v>
      </c>
      <c r="V290" s="137">
        <f t="shared" si="137"/>
        <v>0</v>
      </c>
      <c r="Y290" s="87">
        <f t="shared" si="138"/>
        <v>0</v>
      </c>
      <c r="Z290" s="137">
        <f t="shared" si="144"/>
        <v>0</v>
      </c>
      <c r="AB290" s="139"/>
    </row>
    <row r="291" ht="24.95" customHeight="1" spans="1:28">
      <c r="A291" s="103"/>
      <c r="B291" s="118">
        <v>2080902</v>
      </c>
      <c r="C291" s="118" t="s">
        <v>400</v>
      </c>
      <c r="D291" s="116">
        <f t="shared" si="133"/>
        <v>0</v>
      </c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28"/>
      <c r="Q291" s="128"/>
      <c r="R291" s="139">
        <f>IF(Y291&gt;0,E285+F285,0)</f>
        <v>0</v>
      </c>
      <c r="S291" s="137">
        <f t="shared" si="143"/>
        <v>0</v>
      </c>
      <c r="T291" s="138">
        <f t="shared" si="135"/>
        <v>0</v>
      </c>
      <c r="U291" s="137">
        <f t="shared" si="136"/>
        <v>0</v>
      </c>
      <c r="V291" s="137">
        <f t="shared" si="137"/>
        <v>0</v>
      </c>
      <c r="Y291" s="87">
        <f t="shared" si="138"/>
        <v>0</v>
      </c>
      <c r="Z291" s="137">
        <f t="shared" si="144"/>
        <v>0</v>
      </c>
      <c r="AB291" s="139"/>
    </row>
    <row r="292" ht="24.95" customHeight="1" spans="1:28">
      <c r="A292" s="103"/>
      <c r="B292" s="118">
        <v>2080903</v>
      </c>
      <c r="C292" s="144" t="s">
        <v>402</v>
      </c>
      <c r="D292" s="116">
        <f t="shared" si="133"/>
        <v>0</v>
      </c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28"/>
      <c r="Q292" s="128"/>
      <c r="R292" s="139">
        <f>IF(Y292&gt;0,E287+F287,0)</f>
        <v>0</v>
      </c>
      <c r="S292" s="137">
        <f t="shared" si="143"/>
        <v>0</v>
      </c>
      <c r="T292" s="138">
        <f t="shared" si="135"/>
        <v>0</v>
      </c>
      <c r="U292" s="137">
        <f t="shared" si="136"/>
        <v>0</v>
      </c>
      <c r="V292" s="137">
        <f t="shared" si="137"/>
        <v>0</v>
      </c>
      <c r="Y292" s="87">
        <f t="shared" si="138"/>
        <v>0</v>
      </c>
      <c r="Z292" s="137">
        <f t="shared" si="144"/>
        <v>0</v>
      </c>
      <c r="AB292" s="139"/>
    </row>
    <row r="293" ht="24.95" customHeight="1" spans="1:28">
      <c r="A293" s="103"/>
      <c r="B293" s="115">
        <v>2081000</v>
      </c>
      <c r="C293" s="115" t="s">
        <v>404</v>
      </c>
      <c r="D293" s="116">
        <f t="shared" si="133"/>
        <v>72</v>
      </c>
      <c r="E293" s="116"/>
      <c r="F293" s="116">
        <v>72</v>
      </c>
      <c r="G293" s="116">
        <f t="shared" ref="G293:N293" si="146">SUM(G294:G296)</f>
        <v>20</v>
      </c>
      <c r="H293" s="116">
        <f t="shared" si="146"/>
        <v>0</v>
      </c>
      <c r="I293" s="116">
        <f t="shared" si="146"/>
        <v>0</v>
      </c>
      <c r="J293" s="116">
        <f t="shared" si="146"/>
        <v>0</v>
      </c>
      <c r="K293" s="116">
        <f t="shared" si="146"/>
        <v>0</v>
      </c>
      <c r="L293" s="116">
        <f t="shared" si="146"/>
        <v>0</v>
      </c>
      <c r="M293" s="116">
        <f t="shared" si="146"/>
        <v>0</v>
      </c>
      <c r="N293" s="116">
        <f t="shared" si="146"/>
        <v>0</v>
      </c>
      <c r="O293" s="116"/>
      <c r="P293" s="128"/>
      <c r="Q293" s="128"/>
      <c r="R293" s="139">
        <f>IF(Y293&gt;0,E288+F288,0)</f>
        <v>0</v>
      </c>
      <c r="S293" s="137">
        <f t="shared" si="143"/>
        <v>0</v>
      </c>
      <c r="T293" s="138">
        <f t="shared" si="135"/>
        <v>0</v>
      </c>
      <c r="U293" s="137">
        <f t="shared" si="136"/>
        <v>0</v>
      </c>
      <c r="V293" s="137">
        <f t="shared" si="137"/>
        <v>0</v>
      </c>
      <c r="Y293" s="87">
        <f t="shared" si="138"/>
        <v>0</v>
      </c>
      <c r="Z293" s="137">
        <f t="shared" si="144"/>
        <v>0</v>
      </c>
      <c r="AB293" s="139"/>
    </row>
    <row r="294" ht="24.95" customHeight="1" spans="1:28">
      <c r="A294" s="103">
        <v>1</v>
      </c>
      <c r="B294" s="118">
        <v>2081001</v>
      </c>
      <c r="C294" s="118" t="s">
        <v>405</v>
      </c>
      <c r="D294" s="116">
        <f t="shared" si="133"/>
        <v>0</v>
      </c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28"/>
      <c r="Q294" s="128"/>
      <c r="R294" s="139">
        <f>IF(Y294&gt;0,E289+F289,0)</f>
        <v>0</v>
      </c>
      <c r="S294" s="137">
        <f t="shared" si="143"/>
        <v>0</v>
      </c>
      <c r="T294" s="138">
        <f t="shared" si="135"/>
        <v>0</v>
      </c>
      <c r="U294" s="137">
        <f t="shared" si="136"/>
        <v>0</v>
      </c>
      <c r="V294" s="137">
        <f t="shared" si="137"/>
        <v>0</v>
      </c>
      <c r="Y294" s="87">
        <f t="shared" si="138"/>
        <v>0</v>
      </c>
      <c r="Z294" s="137">
        <f t="shared" si="144"/>
        <v>0</v>
      </c>
      <c r="AB294" s="139"/>
    </row>
    <row r="295" ht="24.95" customHeight="1" spans="1:28">
      <c r="A295" s="103"/>
      <c r="B295" s="118">
        <v>2081002</v>
      </c>
      <c r="C295" s="118" t="s">
        <v>406</v>
      </c>
      <c r="D295" s="116">
        <f t="shared" si="133"/>
        <v>0</v>
      </c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28"/>
      <c r="Q295" s="128"/>
      <c r="R295" s="139"/>
      <c r="S295" s="137"/>
      <c r="T295" s="138"/>
      <c r="U295" s="137"/>
      <c r="V295" s="137"/>
      <c r="Y295" s="87"/>
      <c r="Z295" s="137"/>
      <c r="AB295" s="139"/>
    </row>
    <row r="296" ht="24.95" customHeight="1" spans="1:28">
      <c r="A296" s="103"/>
      <c r="B296" s="118">
        <v>2081004</v>
      </c>
      <c r="C296" s="118" t="s">
        <v>407</v>
      </c>
      <c r="D296" s="116">
        <f t="shared" si="133"/>
        <v>18</v>
      </c>
      <c r="E296" s="116"/>
      <c r="F296" s="116">
        <v>18</v>
      </c>
      <c r="G296" s="116">
        <v>20</v>
      </c>
      <c r="H296" s="116"/>
      <c r="I296" s="116"/>
      <c r="J296" s="116"/>
      <c r="K296" s="116"/>
      <c r="L296" s="116"/>
      <c r="M296" s="116"/>
      <c r="N296" s="116"/>
      <c r="O296" s="116"/>
      <c r="P296" s="128"/>
      <c r="Q296" s="128"/>
      <c r="R296" s="139">
        <f>IF(Y296&gt;0,E290+F290,0)</f>
        <v>0</v>
      </c>
      <c r="S296" s="137">
        <f t="shared" si="143"/>
        <v>0</v>
      </c>
      <c r="T296" s="138">
        <f t="shared" si="135"/>
        <v>0</v>
      </c>
      <c r="U296" s="137">
        <f t="shared" si="136"/>
        <v>0</v>
      </c>
      <c r="V296" s="137">
        <f t="shared" si="137"/>
        <v>0</v>
      </c>
      <c r="Y296" s="87">
        <f t="shared" si="138"/>
        <v>0</v>
      </c>
      <c r="Z296" s="137">
        <f t="shared" si="144"/>
        <v>0</v>
      </c>
      <c r="AB296" s="139"/>
    </row>
    <row r="297" ht="24.95" customHeight="1" spans="1:28">
      <c r="A297" s="103"/>
      <c r="B297" s="118">
        <v>2081099</v>
      </c>
      <c r="C297" s="118" t="s">
        <v>408</v>
      </c>
      <c r="D297" s="116">
        <f t="shared" si="133"/>
        <v>54</v>
      </c>
      <c r="E297" s="116"/>
      <c r="F297" s="116">
        <v>54</v>
      </c>
      <c r="G297" s="116"/>
      <c r="H297" s="116"/>
      <c r="I297" s="116"/>
      <c r="J297" s="116"/>
      <c r="K297" s="116"/>
      <c r="L297" s="116"/>
      <c r="M297" s="116"/>
      <c r="N297" s="116"/>
      <c r="O297" s="116"/>
      <c r="P297" s="128"/>
      <c r="Q297" s="128"/>
      <c r="R297" s="139"/>
      <c r="S297" s="137"/>
      <c r="T297" s="138"/>
      <c r="U297" s="137"/>
      <c r="V297" s="137"/>
      <c r="Y297" s="87"/>
      <c r="Z297" s="137"/>
      <c r="AB297" s="139"/>
    </row>
    <row r="298" ht="24.95" customHeight="1" spans="1:28">
      <c r="A298" s="103"/>
      <c r="B298" s="115">
        <v>2081100</v>
      </c>
      <c r="C298" s="115" t="s">
        <v>409</v>
      </c>
      <c r="D298" s="116">
        <f t="shared" si="133"/>
        <v>786</v>
      </c>
      <c r="E298" s="116">
        <v>343</v>
      </c>
      <c r="F298" s="116">
        <v>443</v>
      </c>
      <c r="G298" s="116">
        <f t="shared" ref="G298:N298" si="147">SUM(G299:G302)</f>
        <v>618</v>
      </c>
      <c r="H298" s="116">
        <f t="shared" si="147"/>
        <v>0</v>
      </c>
      <c r="I298" s="116">
        <f t="shared" si="147"/>
        <v>0</v>
      </c>
      <c r="J298" s="116">
        <f t="shared" si="147"/>
        <v>0</v>
      </c>
      <c r="K298" s="116">
        <f t="shared" si="147"/>
        <v>0</v>
      </c>
      <c r="L298" s="116">
        <f t="shared" si="147"/>
        <v>0</v>
      </c>
      <c r="M298" s="116">
        <f t="shared" si="147"/>
        <v>0</v>
      </c>
      <c r="N298" s="116">
        <f t="shared" si="147"/>
        <v>3</v>
      </c>
      <c r="O298" s="116"/>
      <c r="P298" s="128"/>
      <c r="Q298" s="128"/>
      <c r="R298" s="139">
        <f>IF(Y298&gt;0,E291+F291,0)</f>
        <v>0</v>
      </c>
      <c r="S298" s="137">
        <f t="shared" si="143"/>
        <v>0</v>
      </c>
      <c r="T298" s="138">
        <f t="shared" si="135"/>
        <v>0</v>
      </c>
      <c r="U298" s="137">
        <f t="shared" si="136"/>
        <v>0</v>
      </c>
      <c r="V298" s="137">
        <f t="shared" si="137"/>
        <v>0</v>
      </c>
      <c r="Y298" s="87">
        <f t="shared" si="138"/>
        <v>0</v>
      </c>
      <c r="Z298" s="137">
        <f t="shared" si="144"/>
        <v>0</v>
      </c>
      <c r="AB298" s="139"/>
    </row>
    <row r="299" ht="24.95" customHeight="1" spans="1:28">
      <c r="A299" s="103"/>
      <c r="B299" s="118">
        <v>2081101</v>
      </c>
      <c r="C299" s="118" t="s">
        <v>176</v>
      </c>
      <c r="D299" s="116">
        <f t="shared" si="133"/>
        <v>343</v>
      </c>
      <c r="E299" s="116">
        <v>343</v>
      </c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28"/>
      <c r="Q299" s="128"/>
      <c r="R299" s="139">
        <f>IF(Y299&gt;0,E292+F292,0)</f>
        <v>0</v>
      </c>
      <c r="S299" s="137">
        <f t="shared" si="143"/>
        <v>0</v>
      </c>
      <c r="T299" s="138">
        <f t="shared" si="135"/>
        <v>0</v>
      </c>
      <c r="U299" s="137">
        <f t="shared" si="136"/>
        <v>0</v>
      </c>
      <c r="V299" s="137">
        <f t="shared" si="137"/>
        <v>0</v>
      </c>
      <c r="Y299" s="87">
        <f t="shared" si="138"/>
        <v>0</v>
      </c>
      <c r="Z299" s="137">
        <f t="shared" si="144"/>
        <v>0</v>
      </c>
      <c r="AB299" s="139"/>
    </row>
    <row r="300" ht="24.95" customHeight="1" spans="1:28">
      <c r="A300" s="103">
        <v>1</v>
      </c>
      <c r="B300" s="118">
        <v>2081104</v>
      </c>
      <c r="C300" s="118" t="s">
        <v>410</v>
      </c>
      <c r="D300" s="116">
        <f t="shared" si="133"/>
        <v>0</v>
      </c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28"/>
      <c r="Q300" s="128"/>
      <c r="R300" s="139">
        <f>IF(Y300&gt;0,E293+F293,0)</f>
        <v>0</v>
      </c>
      <c r="S300" s="137">
        <f t="shared" si="143"/>
        <v>0</v>
      </c>
      <c r="T300" s="138">
        <f t="shared" si="135"/>
        <v>0</v>
      </c>
      <c r="U300" s="137">
        <f t="shared" si="136"/>
        <v>0</v>
      </c>
      <c r="V300" s="137">
        <f t="shared" si="137"/>
        <v>0</v>
      </c>
      <c r="Y300" s="87">
        <f t="shared" si="138"/>
        <v>0</v>
      </c>
      <c r="Z300" s="137">
        <f t="shared" si="144"/>
        <v>0</v>
      </c>
      <c r="AB300" s="139"/>
    </row>
    <row r="301" s="88" customFormat="1" ht="24.95" customHeight="1" spans="1:28">
      <c r="A301" s="103"/>
      <c r="B301" s="118">
        <v>2081105</v>
      </c>
      <c r="C301" s="118" t="s">
        <v>411</v>
      </c>
      <c r="D301" s="116">
        <f t="shared" si="133"/>
        <v>133</v>
      </c>
      <c r="E301" s="116"/>
      <c r="F301" s="116">
        <v>133</v>
      </c>
      <c r="G301" s="116">
        <v>137</v>
      </c>
      <c r="H301" s="116"/>
      <c r="I301" s="116"/>
      <c r="J301" s="116"/>
      <c r="K301" s="116"/>
      <c r="L301" s="116"/>
      <c r="M301" s="116"/>
      <c r="N301" s="116"/>
      <c r="O301" s="116"/>
      <c r="P301" s="128"/>
      <c r="Q301" s="128"/>
      <c r="R301" s="139">
        <f>IF(Y301&gt;0,E294+F294,0)</f>
        <v>0</v>
      </c>
      <c r="S301" s="137">
        <f t="shared" si="143"/>
        <v>0</v>
      </c>
      <c r="T301" s="138">
        <f t="shared" si="135"/>
        <v>0</v>
      </c>
      <c r="U301" s="137">
        <f t="shared" si="136"/>
        <v>0</v>
      </c>
      <c r="V301" s="137">
        <f t="shared" si="137"/>
        <v>0</v>
      </c>
      <c r="Y301" s="87">
        <f t="shared" si="138"/>
        <v>0</v>
      </c>
      <c r="Z301" s="137">
        <f t="shared" si="144"/>
        <v>0</v>
      </c>
      <c r="AB301" s="139"/>
    </row>
    <row r="302" ht="24.95" customHeight="1" spans="1:28">
      <c r="A302" s="103"/>
      <c r="B302" s="118">
        <v>2081199</v>
      </c>
      <c r="C302" s="118" t="s">
        <v>412</v>
      </c>
      <c r="D302" s="116">
        <f t="shared" si="133"/>
        <v>310</v>
      </c>
      <c r="E302" s="116"/>
      <c r="F302" s="116">
        <v>310</v>
      </c>
      <c r="G302" s="116">
        <v>481</v>
      </c>
      <c r="H302" s="116"/>
      <c r="I302" s="116"/>
      <c r="J302" s="116"/>
      <c r="K302" s="116"/>
      <c r="L302" s="116"/>
      <c r="M302" s="116"/>
      <c r="N302" s="116">
        <v>3</v>
      </c>
      <c r="O302" s="116"/>
      <c r="P302" s="128"/>
      <c r="Q302" s="128"/>
      <c r="R302" s="139">
        <f>IF(Y302&gt;0,E296+F296,0)</f>
        <v>0</v>
      </c>
      <c r="S302" s="137">
        <f t="shared" si="143"/>
        <v>0</v>
      </c>
      <c r="T302" s="138">
        <f t="shared" si="135"/>
        <v>0</v>
      </c>
      <c r="U302" s="137">
        <f t="shared" si="136"/>
        <v>0</v>
      </c>
      <c r="V302" s="137">
        <f t="shared" si="137"/>
        <v>0</v>
      </c>
      <c r="Y302" s="87">
        <f t="shared" si="138"/>
        <v>0</v>
      </c>
      <c r="Z302" s="137">
        <f t="shared" si="144"/>
        <v>0</v>
      </c>
      <c r="AB302" s="139"/>
    </row>
    <row r="303" ht="24.95" customHeight="1" spans="1:28">
      <c r="A303" s="103">
        <v>1</v>
      </c>
      <c r="B303" s="115">
        <v>2081500</v>
      </c>
      <c r="C303" s="115" t="s">
        <v>77</v>
      </c>
      <c r="D303" s="116">
        <f t="shared" si="133"/>
        <v>0</v>
      </c>
      <c r="E303" s="116"/>
      <c r="F303" s="116"/>
      <c r="G303" s="116">
        <f t="shared" ref="G303:N303" si="148">SUM(G304:G305)</f>
        <v>0</v>
      </c>
      <c r="H303" s="116">
        <f t="shared" si="148"/>
        <v>0</v>
      </c>
      <c r="I303" s="116">
        <f t="shared" si="148"/>
        <v>0</v>
      </c>
      <c r="J303" s="116">
        <f t="shared" si="148"/>
        <v>0</v>
      </c>
      <c r="K303" s="116">
        <f t="shared" si="148"/>
        <v>0</v>
      </c>
      <c r="L303" s="116">
        <f t="shared" si="148"/>
        <v>0</v>
      </c>
      <c r="M303" s="116">
        <f t="shared" si="148"/>
        <v>0</v>
      </c>
      <c r="N303" s="116">
        <f t="shared" si="148"/>
        <v>0</v>
      </c>
      <c r="O303" s="116"/>
      <c r="P303" s="128"/>
      <c r="Q303" s="128"/>
      <c r="R303" s="139">
        <f t="shared" ref="R303:R319" si="149">IF(Y303&gt;0,E298+F298,0)</f>
        <v>0</v>
      </c>
      <c r="S303" s="137">
        <f t="shared" si="143"/>
        <v>0</v>
      </c>
      <c r="T303" s="138">
        <f t="shared" si="135"/>
        <v>0</v>
      </c>
      <c r="U303" s="137">
        <f t="shared" si="136"/>
        <v>0</v>
      </c>
      <c r="V303" s="137">
        <f t="shared" si="137"/>
        <v>0</v>
      </c>
      <c r="Y303" s="87">
        <f t="shared" si="138"/>
        <v>0</v>
      </c>
      <c r="Z303" s="137">
        <f t="shared" si="144"/>
        <v>0</v>
      </c>
      <c r="AB303" s="139"/>
    </row>
    <row r="304" ht="24.95" customHeight="1" spans="1:28">
      <c r="A304" s="103"/>
      <c r="B304" s="118">
        <v>2081502</v>
      </c>
      <c r="C304" s="118" t="s">
        <v>413</v>
      </c>
      <c r="D304" s="116">
        <f t="shared" si="133"/>
        <v>0</v>
      </c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28"/>
      <c r="Q304" s="128"/>
      <c r="R304" s="139">
        <f t="shared" si="149"/>
        <v>0</v>
      </c>
      <c r="S304" s="137">
        <f t="shared" si="143"/>
        <v>0</v>
      </c>
      <c r="T304" s="138">
        <f t="shared" si="135"/>
        <v>0</v>
      </c>
      <c r="U304" s="137">
        <f t="shared" si="136"/>
        <v>0</v>
      </c>
      <c r="V304" s="137">
        <f t="shared" si="137"/>
        <v>0</v>
      </c>
      <c r="Y304" s="87">
        <f t="shared" si="138"/>
        <v>0</v>
      </c>
      <c r="Z304" s="137">
        <f t="shared" si="144"/>
        <v>0</v>
      </c>
      <c r="AB304" s="139"/>
    </row>
    <row r="305" ht="24.95" customHeight="1" spans="1:28">
      <c r="A305" s="103"/>
      <c r="B305" s="118">
        <v>2081503</v>
      </c>
      <c r="C305" s="118" t="s">
        <v>415</v>
      </c>
      <c r="D305" s="116">
        <f t="shared" si="133"/>
        <v>0</v>
      </c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28"/>
      <c r="Q305" s="128"/>
      <c r="R305" s="139">
        <f t="shared" si="149"/>
        <v>0</v>
      </c>
      <c r="S305" s="137">
        <f t="shared" si="143"/>
        <v>0</v>
      </c>
      <c r="T305" s="138">
        <f t="shared" si="135"/>
        <v>0</v>
      </c>
      <c r="U305" s="137">
        <f t="shared" si="136"/>
        <v>0</v>
      </c>
      <c r="V305" s="137">
        <f t="shared" si="137"/>
        <v>0</v>
      </c>
      <c r="Y305" s="87">
        <f t="shared" si="138"/>
        <v>0</v>
      </c>
      <c r="Z305" s="137">
        <f t="shared" si="144"/>
        <v>0</v>
      </c>
      <c r="AB305" s="139"/>
    </row>
    <row r="306" ht="24.95" customHeight="1" spans="1:28">
      <c r="A306" s="103"/>
      <c r="B306" s="115">
        <v>2081900</v>
      </c>
      <c r="C306" s="115" t="s">
        <v>78</v>
      </c>
      <c r="D306" s="116">
        <f t="shared" si="133"/>
        <v>227</v>
      </c>
      <c r="E306" s="116"/>
      <c r="F306" s="116">
        <v>227</v>
      </c>
      <c r="G306" s="116">
        <f t="shared" ref="G306:N306" si="150">SUM(G307:G308)</f>
        <v>240</v>
      </c>
      <c r="H306" s="116">
        <f t="shared" si="150"/>
        <v>0</v>
      </c>
      <c r="I306" s="116">
        <f t="shared" si="150"/>
        <v>0</v>
      </c>
      <c r="J306" s="116">
        <f t="shared" si="150"/>
        <v>0</v>
      </c>
      <c r="K306" s="116">
        <f t="shared" si="150"/>
        <v>0</v>
      </c>
      <c r="L306" s="116">
        <f t="shared" si="150"/>
        <v>0</v>
      </c>
      <c r="M306" s="116">
        <f t="shared" si="150"/>
        <v>0</v>
      </c>
      <c r="N306" s="116">
        <f t="shared" si="150"/>
        <v>0</v>
      </c>
      <c r="O306" s="116"/>
      <c r="P306" s="128"/>
      <c r="Q306" s="128"/>
      <c r="R306" s="139">
        <f t="shared" si="149"/>
        <v>0</v>
      </c>
      <c r="S306" s="137">
        <f t="shared" si="143"/>
        <v>0</v>
      </c>
      <c r="T306" s="138">
        <f t="shared" si="135"/>
        <v>0</v>
      </c>
      <c r="U306" s="137">
        <f t="shared" si="136"/>
        <v>0</v>
      </c>
      <c r="V306" s="137">
        <f t="shared" si="137"/>
        <v>0</v>
      </c>
      <c r="Y306" s="87">
        <f t="shared" si="138"/>
        <v>0</v>
      </c>
      <c r="Z306" s="137">
        <f t="shared" si="144"/>
        <v>0</v>
      </c>
      <c r="AB306" s="139"/>
    </row>
    <row r="307" ht="24.95" customHeight="1" spans="1:28">
      <c r="A307" s="103"/>
      <c r="B307" s="118">
        <v>2081901</v>
      </c>
      <c r="C307" s="118" t="s">
        <v>416</v>
      </c>
      <c r="D307" s="116">
        <f t="shared" si="133"/>
        <v>227</v>
      </c>
      <c r="E307" s="116"/>
      <c r="F307" s="116">
        <v>227</v>
      </c>
      <c r="G307" s="116">
        <v>220</v>
      </c>
      <c r="H307" s="116"/>
      <c r="I307" s="116"/>
      <c r="J307" s="116"/>
      <c r="K307" s="116"/>
      <c r="L307" s="116"/>
      <c r="M307" s="116"/>
      <c r="N307" s="116"/>
      <c r="O307" s="116"/>
      <c r="P307" s="128"/>
      <c r="Q307" s="128"/>
      <c r="R307" s="139">
        <f t="shared" si="149"/>
        <v>0</v>
      </c>
      <c r="S307" s="137">
        <f t="shared" si="143"/>
        <v>0</v>
      </c>
      <c r="T307" s="138">
        <f t="shared" si="135"/>
        <v>0</v>
      </c>
      <c r="U307" s="137">
        <f t="shared" si="136"/>
        <v>0</v>
      </c>
      <c r="V307" s="137">
        <f t="shared" si="137"/>
        <v>0</v>
      </c>
      <c r="Y307" s="87">
        <f t="shared" si="138"/>
        <v>0</v>
      </c>
      <c r="Z307" s="137">
        <f t="shared" si="144"/>
        <v>0</v>
      </c>
      <c r="AB307" s="139"/>
    </row>
    <row r="308" ht="24.95" customHeight="1" spans="1:28">
      <c r="A308" s="103">
        <v>1</v>
      </c>
      <c r="B308" s="118">
        <v>2081902</v>
      </c>
      <c r="C308" s="118" t="s">
        <v>417</v>
      </c>
      <c r="D308" s="116">
        <f t="shared" si="133"/>
        <v>0</v>
      </c>
      <c r="E308" s="116"/>
      <c r="F308" s="116"/>
      <c r="G308" s="116">
        <v>20</v>
      </c>
      <c r="H308" s="116"/>
      <c r="I308" s="116"/>
      <c r="J308" s="116"/>
      <c r="K308" s="116"/>
      <c r="L308" s="116"/>
      <c r="M308" s="116"/>
      <c r="N308" s="116"/>
      <c r="O308" s="116"/>
      <c r="P308" s="128"/>
      <c r="Q308" s="128"/>
      <c r="R308" s="139">
        <f t="shared" si="149"/>
        <v>0</v>
      </c>
      <c r="S308" s="137">
        <f t="shared" si="143"/>
        <v>0</v>
      </c>
      <c r="T308" s="138">
        <f t="shared" si="135"/>
        <v>0</v>
      </c>
      <c r="U308" s="137">
        <f t="shared" si="136"/>
        <v>0</v>
      </c>
      <c r="V308" s="137">
        <f t="shared" si="137"/>
        <v>0</v>
      </c>
      <c r="Y308" s="87">
        <f t="shared" si="138"/>
        <v>0</v>
      </c>
      <c r="Z308" s="137">
        <f t="shared" si="144"/>
        <v>0</v>
      </c>
      <c r="AB308" s="139"/>
    </row>
    <row r="309" ht="24.95" customHeight="1" spans="1:28">
      <c r="A309" s="103"/>
      <c r="B309" s="115">
        <v>2082001</v>
      </c>
      <c r="C309" s="115" t="s">
        <v>79</v>
      </c>
      <c r="D309" s="116">
        <f t="shared" si="133"/>
        <v>0</v>
      </c>
      <c r="E309" s="116"/>
      <c r="F309" s="116"/>
      <c r="G309" s="116">
        <f t="shared" ref="G309:N309" si="151">SUM(G310:G311)</f>
        <v>0</v>
      </c>
      <c r="H309" s="116">
        <f t="shared" si="151"/>
        <v>0</v>
      </c>
      <c r="I309" s="116">
        <f t="shared" si="151"/>
        <v>0</v>
      </c>
      <c r="J309" s="116">
        <f t="shared" si="151"/>
        <v>0</v>
      </c>
      <c r="K309" s="116">
        <f t="shared" si="151"/>
        <v>0</v>
      </c>
      <c r="L309" s="116">
        <f t="shared" si="151"/>
        <v>0</v>
      </c>
      <c r="M309" s="116">
        <f t="shared" si="151"/>
        <v>0</v>
      </c>
      <c r="N309" s="116">
        <f t="shared" si="151"/>
        <v>0</v>
      </c>
      <c r="O309" s="116"/>
      <c r="P309" s="128"/>
      <c r="Q309" s="128"/>
      <c r="R309" s="139">
        <f t="shared" si="149"/>
        <v>0</v>
      </c>
      <c r="S309" s="137">
        <f t="shared" si="143"/>
        <v>0</v>
      </c>
      <c r="T309" s="138">
        <f t="shared" si="135"/>
        <v>0</v>
      </c>
      <c r="U309" s="137">
        <f t="shared" si="136"/>
        <v>0</v>
      </c>
      <c r="V309" s="137">
        <f t="shared" si="137"/>
        <v>0</v>
      </c>
      <c r="Y309" s="87">
        <f t="shared" si="138"/>
        <v>0</v>
      </c>
      <c r="Z309" s="137">
        <f t="shared" si="144"/>
        <v>0</v>
      </c>
      <c r="AB309" s="139"/>
    </row>
    <row r="310" ht="24.95" customHeight="1" spans="1:28">
      <c r="A310" s="103"/>
      <c r="B310" s="118">
        <v>2082001</v>
      </c>
      <c r="C310" s="118" t="s">
        <v>418</v>
      </c>
      <c r="D310" s="116">
        <f t="shared" si="133"/>
        <v>0</v>
      </c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28"/>
      <c r="Q310" s="128"/>
      <c r="R310" s="139">
        <f t="shared" si="149"/>
        <v>0</v>
      </c>
      <c r="S310" s="137">
        <f t="shared" si="143"/>
        <v>0</v>
      </c>
      <c r="T310" s="138">
        <f t="shared" si="135"/>
        <v>0</v>
      </c>
      <c r="U310" s="137">
        <f t="shared" si="136"/>
        <v>0</v>
      </c>
      <c r="V310" s="137">
        <f t="shared" si="137"/>
        <v>0</v>
      </c>
      <c r="Y310" s="87">
        <f t="shared" si="138"/>
        <v>0</v>
      </c>
      <c r="Z310" s="137">
        <f t="shared" si="144"/>
        <v>0</v>
      </c>
      <c r="AB310" s="139"/>
    </row>
    <row r="311" ht="24.95" customHeight="1" spans="1:28">
      <c r="A311" s="103">
        <v>1</v>
      </c>
      <c r="B311" s="118">
        <v>2082002</v>
      </c>
      <c r="C311" s="118" t="s">
        <v>420</v>
      </c>
      <c r="D311" s="116">
        <f t="shared" si="133"/>
        <v>0</v>
      </c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28"/>
      <c r="Q311" s="128"/>
      <c r="R311" s="139">
        <f t="shared" si="149"/>
        <v>0</v>
      </c>
      <c r="S311" s="137">
        <f t="shared" si="143"/>
        <v>0</v>
      </c>
      <c r="T311" s="138">
        <f t="shared" si="135"/>
        <v>0</v>
      </c>
      <c r="U311" s="137">
        <f t="shared" si="136"/>
        <v>0</v>
      </c>
      <c r="V311" s="137">
        <f t="shared" si="137"/>
        <v>0</v>
      </c>
      <c r="Y311" s="87">
        <f t="shared" si="138"/>
        <v>0</v>
      </c>
      <c r="Z311" s="137">
        <f t="shared" si="144"/>
        <v>0</v>
      </c>
      <c r="AB311" s="139"/>
    </row>
    <row r="312" ht="24.95" customHeight="1" spans="1:28">
      <c r="A312" s="103"/>
      <c r="B312" s="115">
        <v>2082100</v>
      </c>
      <c r="C312" s="115" t="s">
        <v>422</v>
      </c>
      <c r="D312" s="116">
        <f t="shared" si="133"/>
        <v>0</v>
      </c>
      <c r="E312" s="116"/>
      <c r="F312" s="116"/>
      <c r="G312" s="116">
        <f t="shared" ref="G312:N312" si="152">SUM(G313:G314)</f>
        <v>0</v>
      </c>
      <c r="H312" s="116">
        <f t="shared" si="152"/>
        <v>0</v>
      </c>
      <c r="I312" s="116">
        <f t="shared" si="152"/>
        <v>0</v>
      </c>
      <c r="J312" s="116">
        <f t="shared" si="152"/>
        <v>0</v>
      </c>
      <c r="K312" s="116">
        <f t="shared" si="152"/>
        <v>0</v>
      </c>
      <c r="L312" s="116">
        <f t="shared" si="152"/>
        <v>0</v>
      </c>
      <c r="M312" s="116">
        <f t="shared" si="152"/>
        <v>0</v>
      </c>
      <c r="N312" s="116">
        <f t="shared" si="152"/>
        <v>0</v>
      </c>
      <c r="O312" s="116"/>
      <c r="P312" s="128"/>
      <c r="Q312" s="128"/>
      <c r="R312" s="139">
        <f t="shared" si="149"/>
        <v>0</v>
      </c>
      <c r="S312" s="137">
        <f t="shared" si="143"/>
        <v>0</v>
      </c>
      <c r="T312" s="138">
        <f t="shared" si="135"/>
        <v>0</v>
      </c>
      <c r="U312" s="137">
        <f t="shared" si="136"/>
        <v>0</v>
      </c>
      <c r="V312" s="137">
        <f t="shared" si="137"/>
        <v>0</v>
      </c>
      <c r="Y312" s="87">
        <f t="shared" si="138"/>
        <v>0</v>
      </c>
      <c r="Z312" s="137">
        <f t="shared" si="144"/>
        <v>0</v>
      </c>
      <c r="AB312" s="139"/>
    </row>
    <row r="313" ht="24.95" customHeight="1" spans="1:28">
      <c r="A313" s="103"/>
      <c r="B313" s="118">
        <v>2082101</v>
      </c>
      <c r="C313" s="118" t="s">
        <v>423</v>
      </c>
      <c r="D313" s="116">
        <f t="shared" si="133"/>
        <v>0</v>
      </c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28"/>
      <c r="Q313" s="128"/>
      <c r="R313" s="139">
        <f t="shared" si="149"/>
        <v>0</v>
      </c>
      <c r="S313" s="137">
        <f t="shared" si="143"/>
        <v>0</v>
      </c>
      <c r="T313" s="138">
        <f t="shared" si="135"/>
        <v>0</v>
      </c>
      <c r="U313" s="137">
        <f t="shared" si="136"/>
        <v>0</v>
      </c>
      <c r="V313" s="137">
        <f t="shared" si="137"/>
        <v>0</v>
      </c>
      <c r="Y313" s="87">
        <f t="shared" si="138"/>
        <v>0</v>
      </c>
      <c r="Z313" s="137">
        <f t="shared" si="144"/>
        <v>0</v>
      </c>
      <c r="AB313" s="139"/>
    </row>
    <row r="314" ht="24.95" customHeight="1" spans="1:28">
      <c r="A314" s="103">
        <v>1</v>
      </c>
      <c r="B314" s="118">
        <v>2082102</v>
      </c>
      <c r="C314" s="118" t="s">
        <v>424</v>
      </c>
      <c r="D314" s="116">
        <f t="shared" si="133"/>
        <v>0</v>
      </c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28"/>
      <c r="Q314" s="128"/>
      <c r="R314" s="139">
        <f t="shared" si="149"/>
        <v>0</v>
      </c>
      <c r="S314" s="137">
        <f t="shared" si="143"/>
        <v>0</v>
      </c>
      <c r="T314" s="138">
        <f t="shared" si="135"/>
        <v>0</v>
      </c>
      <c r="U314" s="137">
        <f t="shared" si="136"/>
        <v>0</v>
      </c>
      <c r="V314" s="137">
        <f t="shared" si="137"/>
        <v>0</v>
      </c>
      <c r="Y314" s="87">
        <f t="shared" si="138"/>
        <v>0</v>
      </c>
      <c r="Z314" s="137">
        <f t="shared" si="144"/>
        <v>0</v>
      </c>
      <c r="AB314" s="139"/>
    </row>
    <row r="315" ht="24.95" customHeight="1" spans="1:28">
      <c r="A315" s="103"/>
      <c r="B315" s="115">
        <v>2082500</v>
      </c>
      <c r="C315" s="115" t="s">
        <v>81</v>
      </c>
      <c r="D315" s="116">
        <f t="shared" si="133"/>
        <v>0</v>
      </c>
      <c r="E315" s="116"/>
      <c r="F315" s="116"/>
      <c r="G315" s="116">
        <f t="shared" ref="G315:N315" si="153">SUM(G316:G317)</f>
        <v>0</v>
      </c>
      <c r="H315" s="116">
        <f t="shared" si="153"/>
        <v>0</v>
      </c>
      <c r="I315" s="116">
        <f t="shared" si="153"/>
        <v>0</v>
      </c>
      <c r="J315" s="116">
        <f t="shared" si="153"/>
        <v>0</v>
      </c>
      <c r="K315" s="116">
        <f t="shared" si="153"/>
        <v>0</v>
      </c>
      <c r="L315" s="116">
        <f t="shared" si="153"/>
        <v>0</v>
      </c>
      <c r="M315" s="116">
        <f t="shared" si="153"/>
        <v>0</v>
      </c>
      <c r="N315" s="116">
        <f t="shared" si="153"/>
        <v>0</v>
      </c>
      <c r="O315" s="116"/>
      <c r="P315" s="128"/>
      <c r="Q315" s="128"/>
      <c r="R315" s="139">
        <f t="shared" si="149"/>
        <v>0</v>
      </c>
      <c r="S315" s="137">
        <f t="shared" si="143"/>
        <v>0</v>
      </c>
      <c r="T315" s="138">
        <f t="shared" si="135"/>
        <v>0</v>
      </c>
      <c r="U315" s="137">
        <f t="shared" si="136"/>
        <v>0</v>
      </c>
      <c r="V315" s="137">
        <f t="shared" si="137"/>
        <v>0</v>
      </c>
      <c r="Y315" s="87">
        <f t="shared" si="138"/>
        <v>0</v>
      </c>
      <c r="Z315" s="137">
        <f t="shared" si="144"/>
        <v>0</v>
      </c>
      <c r="AB315" s="139"/>
    </row>
    <row r="316" ht="24.95" customHeight="1" spans="1:28">
      <c r="A316" s="103"/>
      <c r="B316" s="118">
        <v>2082501</v>
      </c>
      <c r="C316" s="118" t="s">
        <v>426</v>
      </c>
      <c r="D316" s="116">
        <f t="shared" si="133"/>
        <v>0</v>
      </c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28"/>
      <c r="Q316" s="128"/>
      <c r="R316" s="139">
        <f t="shared" si="149"/>
        <v>0</v>
      </c>
      <c r="S316" s="137">
        <f t="shared" si="143"/>
        <v>0</v>
      </c>
      <c r="T316" s="138">
        <f t="shared" si="135"/>
        <v>0</v>
      </c>
      <c r="U316" s="137">
        <f t="shared" si="136"/>
        <v>0</v>
      </c>
      <c r="V316" s="137">
        <f t="shared" si="137"/>
        <v>0</v>
      </c>
      <c r="Y316" s="87">
        <f t="shared" si="138"/>
        <v>0</v>
      </c>
      <c r="Z316" s="137">
        <f t="shared" si="144"/>
        <v>0</v>
      </c>
      <c r="AB316" s="139"/>
    </row>
    <row r="317" ht="24.95" customHeight="1" spans="1:28">
      <c r="A317" s="103">
        <v>1</v>
      </c>
      <c r="B317" s="118">
        <v>2082502</v>
      </c>
      <c r="C317" s="118" t="s">
        <v>427</v>
      </c>
      <c r="D317" s="116">
        <f t="shared" si="133"/>
        <v>0</v>
      </c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28"/>
      <c r="Q317" s="128"/>
      <c r="R317" s="139">
        <f t="shared" si="149"/>
        <v>0</v>
      </c>
      <c r="S317" s="137">
        <f t="shared" si="143"/>
        <v>0</v>
      </c>
      <c r="T317" s="138">
        <f t="shared" si="135"/>
        <v>0</v>
      </c>
      <c r="U317" s="137">
        <f t="shared" si="136"/>
        <v>0</v>
      </c>
      <c r="V317" s="137">
        <f t="shared" si="137"/>
        <v>0</v>
      </c>
      <c r="Y317" s="87">
        <f t="shared" si="138"/>
        <v>0</v>
      </c>
      <c r="Z317" s="137">
        <f t="shared" si="144"/>
        <v>0</v>
      </c>
      <c r="AB317" s="139"/>
    </row>
    <row r="318" ht="24.95" customHeight="1" spans="1:28">
      <c r="A318" s="103"/>
      <c r="B318" s="115">
        <v>2082600</v>
      </c>
      <c r="C318" s="115" t="s">
        <v>82</v>
      </c>
      <c r="D318" s="116">
        <f t="shared" si="133"/>
        <v>17921</v>
      </c>
      <c r="E318" s="116"/>
      <c r="F318" s="116">
        <v>17921</v>
      </c>
      <c r="G318" s="116">
        <f t="shared" ref="G318:O318" si="154">G319+G320+G321</f>
        <v>0</v>
      </c>
      <c r="H318" s="116">
        <f t="shared" si="154"/>
        <v>0</v>
      </c>
      <c r="I318" s="116">
        <f t="shared" si="154"/>
        <v>0</v>
      </c>
      <c r="J318" s="116">
        <f t="shared" si="154"/>
        <v>0</v>
      </c>
      <c r="K318" s="116">
        <f t="shared" si="154"/>
        <v>0</v>
      </c>
      <c r="L318" s="116">
        <f t="shared" si="154"/>
        <v>0</v>
      </c>
      <c r="M318" s="116">
        <f t="shared" si="154"/>
        <v>0</v>
      </c>
      <c r="N318" s="116">
        <f t="shared" si="154"/>
        <v>0</v>
      </c>
      <c r="O318" s="116">
        <f t="shared" si="154"/>
        <v>0</v>
      </c>
      <c r="P318" s="128"/>
      <c r="Q318" s="128"/>
      <c r="R318" s="139">
        <f t="shared" si="149"/>
        <v>0</v>
      </c>
      <c r="S318" s="137">
        <f t="shared" si="143"/>
        <v>0</v>
      </c>
      <c r="T318" s="138">
        <f t="shared" si="135"/>
        <v>0</v>
      </c>
      <c r="U318" s="137">
        <f t="shared" si="136"/>
        <v>0</v>
      </c>
      <c r="V318" s="137">
        <f t="shared" si="137"/>
        <v>0</v>
      </c>
      <c r="Y318" s="87">
        <f t="shared" si="138"/>
        <v>0</v>
      </c>
      <c r="Z318" s="137">
        <f t="shared" si="144"/>
        <v>0</v>
      </c>
      <c r="AB318" s="139"/>
    </row>
    <row r="319" ht="24.95" customHeight="1" spans="1:28">
      <c r="A319" s="103"/>
      <c r="B319" s="118">
        <v>2082601</v>
      </c>
      <c r="C319" s="145" t="s">
        <v>429</v>
      </c>
      <c r="D319" s="116">
        <f t="shared" si="133"/>
        <v>16366</v>
      </c>
      <c r="E319" s="116"/>
      <c r="F319" s="116">
        <v>16366</v>
      </c>
      <c r="G319" s="116"/>
      <c r="H319" s="116"/>
      <c r="I319" s="116"/>
      <c r="J319" s="116"/>
      <c r="K319" s="116"/>
      <c r="L319" s="116"/>
      <c r="M319" s="116"/>
      <c r="N319" s="116"/>
      <c r="O319" s="116"/>
      <c r="P319" s="128"/>
      <c r="Q319" s="128"/>
      <c r="R319" s="139">
        <f t="shared" si="149"/>
        <v>0</v>
      </c>
      <c r="S319" s="137">
        <f t="shared" si="143"/>
        <v>0</v>
      </c>
      <c r="T319" s="138">
        <f t="shared" si="135"/>
        <v>0</v>
      </c>
      <c r="U319" s="137">
        <f t="shared" si="136"/>
        <v>0</v>
      </c>
      <c r="V319" s="137">
        <f t="shared" si="137"/>
        <v>0</v>
      </c>
      <c r="Y319" s="87">
        <f t="shared" si="138"/>
        <v>0</v>
      </c>
      <c r="Z319" s="137">
        <f t="shared" si="144"/>
        <v>0</v>
      </c>
      <c r="AB319" s="139"/>
    </row>
    <row r="320" ht="24.95" customHeight="1" spans="1:28">
      <c r="A320" s="103">
        <v>1</v>
      </c>
      <c r="B320" s="118">
        <v>2082602</v>
      </c>
      <c r="C320" s="145" t="s">
        <v>430</v>
      </c>
      <c r="D320" s="116">
        <f t="shared" si="133"/>
        <v>1555</v>
      </c>
      <c r="E320" s="116"/>
      <c r="F320" s="116">
        <v>1555</v>
      </c>
      <c r="G320" s="116"/>
      <c r="H320" s="116"/>
      <c r="I320" s="116"/>
      <c r="J320" s="116"/>
      <c r="K320" s="116"/>
      <c r="L320" s="116"/>
      <c r="M320" s="116"/>
      <c r="N320" s="116"/>
      <c r="O320" s="116"/>
      <c r="P320" s="128"/>
      <c r="Q320" s="128"/>
      <c r="R320" s="139"/>
      <c r="S320" s="137">
        <f t="shared" si="143"/>
        <v>0</v>
      </c>
      <c r="T320" s="138"/>
      <c r="U320" s="137"/>
      <c r="V320" s="137"/>
      <c r="Y320" s="87"/>
      <c r="Z320" s="137">
        <f t="shared" si="144"/>
        <v>0</v>
      </c>
      <c r="AB320" s="139"/>
    </row>
    <row r="321" ht="24.95" customHeight="1" spans="1:28">
      <c r="A321" s="103"/>
      <c r="B321" s="118">
        <v>2082699</v>
      </c>
      <c r="C321" s="145" t="s">
        <v>431</v>
      </c>
      <c r="D321" s="116">
        <f t="shared" si="133"/>
        <v>0</v>
      </c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28"/>
      <c r="Q321" s="128"/>
      <c r="R321" s="139"/>
      <c r="S321" s="137"/>
      <c r="T321" s="138"/>
      <c r="U321" s="137"/>
      <c r="V321" s="137"/>
      <c r="Y321" s="87"/>
      <c r="Z321" s="137"/>
      <c r="AB321" s="139"/>
    </row>
    <row r="322" ht="24.95" customHeight="1" spans="1:28">
      <c r="A322" s="103"/>
      <c r="B322" s="115">
        <v>2082700</v>
      </c>
      <c r="C322" s="115" t="s">
        <v>83</v>
      </c>
      <c r="D322" s="116">
        <f t="shared" si="133"/>
        <v>1012</v>
      </c>
      <c r="E322" s="116"/>
      <c r="F322" s="116">
        <v>1012</v>
      </c>
      <c r="G322" s="116">
        <f t="shared" ref="G322:N322" si="155">SUM(G323:G326)</f>
        <v>7217</v>
      </c>
      <c r="H322" s="116">
        <f t="shared" si="155"/>
        <v>0</v>
      </c>
      <c r="I322" s="116">
        <f t="shared" si="155"/>
        <v>0</v>
      </c>
      <c r="J322" s="116">
        <f t="shared" si="155"/>
        <v>0</v>
      </c>
      <c r="K322" s="116">
        <f t="shared" si="155"/>
        <v>0</v>
      </c>
      <c r="L322" s="116">
        <f t="shared" si="155"/>
        <v>0</v>
      </c>
      <c r="M322" s="116">
        <f t="shared" si="155"/>
        <v>0</v>
      </c>
      <c r="N322" s="116">
        <f t="shared" si="155"/>
        <v>0</v>
      </c>
      <c r="O322" s="116"/>
      <c r="P322" s="128"/>
      <c r="Q322" s="128"/>
      <c r="R322" s="139"/>
      <c r="S322" s="137">
        <f t="shared" si="143"/>
        <v>0</v>
      </c>
      <c r="T322" s="138"/>
      <c r="U322" s="137"/>
      <c r="V322" s="137"/>
      <c r="Y322" s="87"/>
      <c r="Z322" s="137">
        <f t="shared" si="144"/>
        <v>0</v>
      </c>
      <c r="AB322" s="139"/>
    </row>
    <row r="323" ht="24.95" customHeight="1" spans="1:28">
      <c r="A323" s="103"/>
      <c r="B323" s="118">
        <v>2082701</v>
      </c>
      <c r="C323" s="118" t="s">
        <v>432</v>
      </c>
      <c r="D323" s="116">
        <f t="shared" si="133"/>
        <v>315</v>
      </c>
      <c r="E323" s="116"/>
      <c r="F323" s="116">
        <v>315</v>
      </c>
      <c r="G323" s="116">
        <v>4741</v>
      </c>
      <c r="H323" s="116"/>
      <c r="I323" s="116"/>
      <c r="J323" s="116"/>
      <c r="K323" s="116"/>
      <c r="L323" s="116"/>
      <c r="M323" s="116"/>
      <c r="N323" s="116"/>
      <c r="O323" s="116"/>
      <c r="P323" s="128"/>
      <c r="Q323" s="128"/>
      <c r="R323" s="139"/>
      <c r="S323" s="137">
        <f t="shared" si="143"/>
        <v>0</v>
      </c>
      <c r="T323" s="138"/>
      <c r="U323" s="137"/>
      <c r="V323" s="137"/>
      <c r="Y323" s="87"/>
      <c r="Z323" s="137">
        <f t="shared" si="144"/>
        <v>0</v>
      </c>
      <c r="AB323" s="139"/>
    </row>
    <row r="324" ht="24.95" customHeight="1" spans="1:28">
      <c r="A324" s="103"/>
      <c r="B324" s="118">
        <v>2082702</v>
      </c>
      <c r="C324" s="118" t="s">
        <v>434</v>
      </c>
      <c r="D324" s="116">
        <f t="shared" si="133"/>
        <v>697</v>
      </c>
      <c r="E324" s="116"/>
      <c r="F324" s="116">
        <v>697</v>
      </c>
      <c r="G324" s="116">
        <v>1843</v>
      </c>
      <c r="H324" s="116"/>
      <c r="I324" s="116"/>
      <c r="J324" s="116"/>
      <c r="K324" s="116"/>
      <c r="L324" s="116"/>
      <c r="M324" s="116"/>
      <c r="N324" s="116"/>
      <c r="O324" s="116"/>
      <c r="P324" s="128"/>
      <c r="Q324" s="128"/>
      <c r="R324" s="139"/>
      <c r="S324" s="137"/>
      <c r="T324" s="138"/>
      <c r="U324" s="137"/>
      <c r="V324" s="137"/>
      <c r="Y324" s="87"/>
      <c r="Z324" s="137"/>
      <c r="AB324" s="139"/>
    </row>
    <row r="325" ht="24.95" customHeight="1" spans="1:28">
      <c r="A325" s="103"/>
      <c r="B325" s="118">
        <v>2082703</v>
      </c>
      <c r="C325" s="118" t="s">
        <v>435</v>
      </c>
      <c r="D325" s="116">
        <f t="shared" si="133"/>
        <v>0</v>
      </c>
      <c r="E325" s="116"/>
      <c r="F325" s="116"/>
      <c r="G325" s="116">
        <v>633</v>
      </c>
      <c r="H325" s="116"/>
      <c r="I325" s="116"/>
      <c r="J325" s="116"/>
      <c r="K325" s="116"/>
      <c r="L325" s="116"/>
      <c r="M325" s="116"/>
      <c r="N325" s="116"/>
      <c r="O325" s="116"/>
      <c r="P325" s="128"/>
      <c r="Q325" s="128"/>
      <c r="R325" s="139"/>
      <c r="S325" s="137"/>
      <c r="T325" s="138"/>
      <c r="U325" s="137"/>
      <c r="V325" s="137"/>
      <c r="Y325" s="87"/>
      <c r="Z325" s="137"/>
      <c r="AB325" s="139"/>
    </row>
    <row r="326" ht="24.95" customHeight="1" spans="1:28">
      <c r="A326" s="103"/>
      <c r="B326" s="118">
        <v>2082799</v>
      </c>
      <c r="C326" s="118" t="s">
        <v>437</v>
      </c>
      <c r="D326" s="116">
        <f t="shared" si="133"/>
        <v>0</v>
      </c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28"/>
      <c r="Q326" s="128"/>
      <c r="R326" s="139"/>
      <c r="S326" s="137"/>
      <c r="T326" s="138"/>
      <c r="U326" s="137"/>
      <c r="V326" s="137"/>
      <c r="Y326" s="87"/>
      <c r="Z326" s="137"/>
      <c r="AB326" s="139"/>
    </row>
    <row r="327" ht="24.95" customHeight="1" spans="1:28">
      <c r="A327" s="103">
        <v>1</v>
      </c>
      <c r="B327" s="115">
        <v>2089900</v>
      </c>
      <c r="C327" s="115" t="s">
        <v>84</v>
      </c>
      <c r="D327" s="116">
        <f t="shared" si="133"/>
        <v>10541</v>
      </c>
      <c r="E327" s="116"/>
      <c r="F327" s="116">
        <v>10541</v>
      </c>
      <c r="G327" s="116">
        <f t="shared" ref="G327:N327" si="156">SUM(G328)</f>
        <v>125</v>
      </c>
      <c r="H327" s="116">
        <f t="shared" si="156"/>
        <v>0</v>
      </c>
      <c r="I327" s="116">
        <f t="shared" si="156"/>
        <v>0</v>
      </c>
      <c r="J327" s="116">
        <f t="shared" si="156"/>
        <v>0</v>
      </c>
      <c r="K327" s="116">
        <f t="shared" si="156"/>
        <v>0</v>
      </c>
      <c r="L327" s="116">
        <f t="shared" si="156"/>
        <v>0</v>
      </c>
      <c r="M327" s="116">
        <f t="shared" si="156"/>
        <v>0</v>
      </c>
      <c r="N327" s="116">
        <f t="shared" si="156"/>
        <v>0</v>
      </c>
      <c r="O327" s="116"/>
      <c r="P327" s="128"/>
      <c r="Q327" s="128"/>
      <c r="R327" s="139">
        <f t="shared" ref="R327:R332" si="157">IF(Y327&gt;0,E327+F327,0)</f>
        <v>0</v>
      </c>
      <c r="S327" s="137">
        <f t="shared" si="143"/>
        <v>0</v>
      </c>
      <c r="T327" s="138">
        <f t="shared" ref="T327:T361" si="158">R327-Y327</f>
        <v>0</v>
      </c>
      <c r="U327" s="137">
        <f t="shared" ref="U327:U361" si="159">IF(Y327=0,0,IF(T327&lt;0,"负增长",T327/Y327))</f>
        <v>0</v>
      </c>
      <c r="V327" s="137">
        <f t="shared" ref="V327:V361" si="160">S327-Z327</f>
        <v>0</v>
      </c>
      <c r="Y327" s="87">
        <f t="shared" ref="Y327:Y361" si="161">W327+X327</f>
        <v>0</v>
      </c>
      <c r="Z327" s="137">
        <f t="shared" si="144"/>
        <v>0</v>
      </c>
      <c r="AB327" s="139"/>
    </row>
    <row r="328" ht="24.95" customHeight="1" spans="1:28">
      <c r="A328" s="103"/>
      <c r="B328" s="118">
        <v>2089901</v>
      </c>
      <c r="C328" s="118" t="s">
        <v>438</v>
      </c>
      <c r="D328" s="116">
        <f t="shared" si="133"/>
        <v>10541</v>
      </c>
      <c r="E328" s="116"/>
      <c r="F328" s="116">
        <v>10541</v>
      </c>
      <c r="G328" s="116">
        <v>125</v>
      </c>
      <c r="H328" s="116"/>
      <c r="I328" s="116"/>
      <c r="J328" s="116"/>
      <c r="K328" s="116"/>
      <c r="L328" s="116"/>
      <c r="M328" s="116"/>
      <c r="N328" s="116"/>
      <c r="O328" s="116"/>
      <c r="P328" s="128"/>
      <c r="Q328" s="128"/>
      <c r="R328" s="139">
        <f t="shared" si="157"/>
        <v>0</v>
      </c>
      <c r="S328" s="137">
        <f t="shared" si="143"/>
        <v>0</v>
      </c>
      <c r="T328" s="138">
        <f t="shared" si="158"/>
        <v>0</v>
      </c>
      <c r="U328" s="137">
        <f t="shared" si="159"/>
        <v>0</v>
      </c>
      <c r="V328" s="137">
        <f t="shared" si="160"/>
        <v>0</v>
      </c>
      <c r="Y328" s="87">
        <f t="shared" si="161"/>
        <v>0</v>
      </c>
      <c r="Z328" s="137">
        <f t="shared" si="144"/>
        <v>0</v>
      </c>
      <c r="AB328" s="139"/>
    </row>
    <row r="329" ht="24.95" customHeight="1" spans="1:28">
      <c r="A329" s="103">
        <v>1</v>
      </c>
      <c r="B329" s="115">
        <v>2100000</v>
      </c>
      <c r="C329" s="115" t="s">
        <v>439</v>
      </c>
      <c r="D329" s="116">
        <f t="shared" ref="D329:D392" si="162">E329+F329</f>
        <v>16619</v>
      </c>
      <c r="E329" s="116">
        <v>4938</v>
      </c>
      <c r="F329" s="116">
        <v>11681</v>
      </c>
      <c r="G329" s="116">
        <f t="shared" ref="G329:O329" si="163">G330+G335+G341+G344+G356+G360+G373+G371+G372+G366+G354</f>
        <v>1165</v>
      </c>
      <c r="H329" s="116">
        <f t="shared" si="163"/>
        <v>2350</v>
      </c>
      <c r="I329" s="116">
        <f t="shared" si="163"/>
        <v>0</v>
      </c>
      <c r="J329" s="116">
        <f t="shared" si="163"/>
        <v>90</v>
      </c>
      <c r="K329" s="116">
        <f t="shared" si="163"/>
        <v>0</v>
      </c>
      <c r="L329" s="116">
        <f t="shared" si="163"/>
        <v>0</v>
      </c>
      <c r="M329" s="116">
        <f t="shared" si="163"/>
        <v>0</v>
      </c>
      <c r="N329" s="116">
        <f t="shared" si="163"/>
        <v>105</v>
      </c>
      <c r="O329" s="116">
        <f t="shared" si="163"/>
        <v>0</v>
      </c>
      <c r="P329" s="128"/>
      <c r="Q329" s="128"/>
      <c r="R329" s="139">
        <f t="shared" si="157"/>
        <v>16619</v>
      </c>
      <c r="S329" s="137">
        <f>R329/223755.7</f>
        <v>0.0743</v>
      </c>
      <c r="T329" s="138">
        <f t="shared" si="158"/>
        <v>6922</v>
      </c>
      <c r="U329" s="137">
        <f t="shared" si="159"/>
        <v>0.7138</v>
      </c>
      <c r="V329" s="137">
        <f t="shared" si="160"/>
        <v>0.0239</v>
      </c>
      <c r="W329" s="95">
        <v>1908</v>
      </c>
      <c r="X329" s="95">
        <v>7789.5</v>
      </c>
      <c r="Y329" s="87">
        <f t="shared" si="161"/>
        <v>9697.5</v>
      </c>
      <c r="Z329" s="137">
        <f>Y329/192555</f>
        <v>0.0504</v>
      </c>
      <c r="AB329" s="139"/>
    </row>
    <row r="330" ht="24.95" customHeight="1" spans="1:28">
      <c r="A330" s="103">
        <v>1</v>
      </c>
      <c r="B330" s="115">
        <v>2100100</v>
      </c>
      <c r="C330" s="115" t="s">
        <v>440</v>
      </c>
      <c r="D330" s="116">
        <f t="shared" si="162"/>
        <v>1228</v>
      </c>
      <c r="E330" s="116">
        <v>1194</v>
      </c>
      <c r="F330" s="116">
        <v>34</v>
      </c>
      <c r="G330" s="116">
        <f t="shared" ref="G330:O330" si="164">G331+G334+G333</f>
        <v>46</v>
      </c>
      <c r="H330" s="116">
        <f t="shared" si="164"/>
        <v>0</v>
      </c>
      <c r="I330" s="116">
        <f t="shared" si="164"/>
        <v>0</v>
      </c>
      <c r="J330" s="116">
        <f t="shared" si="164"/>
        <v>0</v>
      </c>
      <c r="K330" s="116">
        <f t="shared" si="164"/>
        <v>0</v>
      </c>
      <c r="L330" s="116">
        <f t="shared" si="164"/>
        <v>0</v>
      </c>
      <c r="M330" s="116">
        <f t="shared" si="164"/>
        <v>0</v>
      </c>
      <c r="N330" s="116">
        <f t="shared" si="164"/>
        <v>0</v>
      </c>
      <c r="O330" s="116">
        <f t="shared" si="164"/>
        <v>0</v>
      </c>
      <c r="P330" s="128"/>
      <c r="Q330" s="128"/>
      <c r="R330" s="139">
        <f t="shared" si="157"/>
        <v>0</v>
      </c>
      <c r="S330" s="137">
        <f t="shared" si="143"/>
        <v>0</v>
      </c>
      <c r="T330" s="138">
        <f t="shared" si="158"/>
        <v>0</v>
      </c>
      <c r="U330" s="137">
        <f t="shared" si="159"/>
        <v>0</v>
      </c>
      <c r="V330" s="137">
        <f t="shared" si="160"/>
        <v>0</v>
      </c>
      <c r="Y330" s="87">
        <f t="shared" si="161"/>
        <v>0</v>
      </c>
      <c r="Z330" s="137">
        <f t="shared" si="144"/>
        <v>0</v>
      </c>
      <c r="AB330" s="139"/>
    </row>
    <row r="331" ht="24.95" customHeight="1" spans="1:28">
      <c r="A331" s="103">
        <v>1</v>
      </c>
      <c r="B331" s="118">
        <v>2100101</v>
      </c>
      <c r="C331" s="118" t="s">
        <v>176</v>
      </c>
      <c r="D331" s="116">
        <f t="shared" si="162"/>
        <v>1194</v>
      </c>
      <c r="E331" s="116">
        <v>1194</v>
      </c>
      <c r="F331" s="116"/>
      <c r="G331" s="116">
        <f t="shared" ref="G331:N331" si="165">SUM(G332:G332)</f>
        <v>46</v>
      </c>
      <c r="H331" s="116">
        <f t="shared" si="165"/>
        <v>0</v>
      </c>
      <c r="I331" s="116">
        <f t="shared" si="165"/>
        <v>0</v>
      </c>
      <c r="J331" s="116">
        <f t="shared" si="165"/>
        <v>0</v>
      </c>
      <c r="K331" s="116">
        <f t="shared" si="165"/>
        <v>0</v>
      </c>
      <c r="L331" s="116">
        <f t="shared" si="165"/>
        <v>0</v>
      </c>
      <c r="M331" s="116">
        <f t="shared" si="165"/>
        <v>0</v>
      </c>
      <c r="N331" s="116">
        <f t="shared" si="165"/>
        <v>0</v>
      </c>
      <c r="O331" s="116"/>
      <c r="P331" s="128"/>
      <c r="Q331" s="128"/>
      <c r="R331" s="139">
        <f t="shared" si="157"/>
        <v>0</v>
      </c>
      <c r="S331" s="137">
        <f t="shared" si="143"/>
        <v>0</v>
      </c>
      <c r="T331" s="138">
        <f t="shared" si="158"/>
        <v>0</v>
      </c>
      <c r="U331" s="137">
        <f t="shared" si="159"/>
        <v>0</v>
      </c>
      <c r="V331" s="137">
        <f t="shared" si="160"/>
        <v>0</v>
      </c>
      <c r="Y331" s="87">
        <f t="shared" si="161"/>
        <v>0</v>
      </c>
      <c r="Z331" s="137">
        <f t="shared" si="144"/>
        <v>0</v>
      </c>
      <c r="AB331" s="139"/>
    </row>
    <row r="332" ht="24.95" customHeight="1" spans="1:28">
      <c r="A332" s="103"/>
      <c r="B332" s="115"/>
      <c r="C332" s="118" t="s">
        <v>441</v>
      </c>
      <c r="D332" s="116">
        <f t="shared" si="162"/>
        <v>1194</v>
      </c>
      <c r="E332" s="116">
        <v>1194</v>
      </c>
      <c r="F332" s="116"/>
      <c r="G332" s="116">
        <v>46</v>
      </c>
      <c r="H332" s="116"/>
      <c r="I332" s="116"/>
      <c r="J332" s="116"/>
      <c r="K332" s="116"/>
      <c r="L332" s="116"/>
      <c r="M332" s="116"/>
      <c r="N332" s="116"/>
      <c r="O332" s="116"/>
      <c r="P332" s="128"/>
      <c r="Q332" s="128"/>
      <c r="R332" s="139">
        <f t="shared" si="157"/>
        <v>0</v>
      </c>
      <c r="S332" s="137">
        <f t="shared" si="143"/>
        <v>0</v>
      </c>
      <c r="T332" s="138">
        <f t="shared" si="158"/>
        <v>0</v>
      </c>
      <c r="U332" s="137">
        <f t="shared" si="159"/>
        <v>0</v>
      </c>
      <c r="V332" s="137">
        <f t="shared" si="160"/>
        <v>0</v>
      </c>
      <c r="Y332" s="87">
        <f t="shared" si="161"/>
        <v>0</v>
      </c>
      <c r="Z332" s="137">
        <f t="shared" si="144"/>
        <v>0</v>
      </c>
      <c r="AB332" s="139"/>
    </row>
    <row r="333" ht="24.95" customHeight="1" spans="1:28">
      <c r="A333" s="103"/>
      <c r="B333" s="118">
        <v>2100102</v>
      </c>
      <c r="C333" s="118" t="s">
        <v>442</v>
      </c>
      <c r="D333" s="116">
        <f t="shared" si="162"/>
        <v>34</v>
      </c>
      <c r="E333" s="116"/>
      <c r="F333" s="116">
        <v>34</v>
      </c>
      <c r="G333" s="116"/>
      <c r="H333" s="116"/>
      <c r="I333" s="116"/>
      <c r="J333" s="116"/>
      <c r="K333" s="116"/>
      <c r="L333" s="116"/>
      <c r="M333" s="116"/>
      <c r="N333" s="116"/>
      <c r="O333" s="116"/>
      <c r="P333" s="128"/>
      <c r="Q333" s="128"/>
      <c r="R333" s="139"/>
      <c r="S333" s="137"/>
      <c r="T333" s="138"/>
      <c r="U333" s="137"/>
      <c r="V333" s="137"/>
      <c r="Y333" s="87"/>
      <c r="Z333" s="137"/>
      <c r="AB333" s="139"/>
    </row>
    <row r="334" ht="24.95" customHeight="1" spans="1:28">
      <c r="A334" s="103"/>
      <c r="B334" s="118">
        <v>2100199</v>
      </c>
      <c r="C334" s="118" t="s">
        <v>443</v>
      </c>
      <c r="D334" s="116">
        <f t="shared" si="162"/>
        <v>0</v>
      </c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28"/>
      <c r="Q334" s="128"/>
      <c r="R334" s="139">
        <f t="shared" ref="R334:R339" si="166">IF(Y334&gt;0,E334+F334,0)</f>
        <v>0</v>
      </c>
      <c r="S334" s="137">
        <f t="shared" si="143"/>
        <v>0</v>
      </c>
      <c r="T334" s="138">
        <f t="shared" si="158"/>
        <v>0</v>
      </c>
      <c r="U334" s="137">
        <f t="shared" si="159"/>
        <v>0</v>
      </c>
      <c r="V334" s="137">
        <f t="shared" si="160"/>
        <v>0</v>
      </c>
      <c r="Y334" s="87">
        <f t="shared" si="161"/>
        <v>0</v>
      </c>
      <c r="Z334" s="137">
        <f t="shared" si="144"/>
        <v>0</v>
      </c>
      <c r="AB334" s="139"/>
    </row>
    <row r="335" ht="24.95" customHeight="1" spans="1:28">
      <c r="A335" s="103">
        <v>1</v>
      </c>
      <c r="B335" s="115">
        <v>2100200</v>
      </c>
      <c r="C335" s="115" t="s">
        <v>444</v>
      </c>
      <c r="D335" s="116">
        <f t="shared" si="162"/>
        <v>228</v>
      </c>
      <c r="E335" s="116">
        <v>206</v>
      </c>
      <c r="F335" s="116">
        <v>22</v>
      </c>
      <c r="G335" s="116">
        <f t="shared" ref="G335:N335" si="167">SUM(G336:G339)</f>
        <v>2</v>
      </c>
      <c r="H335" s="116">
        <f t="shared" si="167"/>
        <v>0</v>
      </c>
      <c r="I335" s="116">
        <f t="shared" si="167"/>
        <v>0</v>
      </c>
      <c r="J335" s="116">
        <f t="shared" si="167"/>
        <v>0</v>
      </c>
      <c r="K335" s="116">
        <f t="shared" si="167"/>
        <v>0</v>
      </c>
      <c r="L335" s="116">
        <f t="shared" si="167"/>
        <v>0</v>
      </c>
      <c r="M335" s="116">
        <f t="shared" si="167"/>
        <v>0</v>
      </c>
      <c r="N335" s="116">
        <f t="shared" si="167"/>
        <v>0</v>
      </c>
      <c r="O335" s="116"/>
      <c r="P335" s="128"/>
      <c r="Q335" s="128"/>
      <c r="R335" s="139">
        <f t="shared" si="166"/>
        <v>0</v>
      </c>
      <c r="S335" s="137">
        <f t="shared" si="143"/>
        <v>0</v>
      </c>
      <c r="T335" s="138">
        <f t="shared" si="158"/>
        <v>0</v>
      </c>
      <c r="U335" s="137">
        <f t="shared" si="159"/>
        <v>0</v>
      </c>
      <c r="V335" s="137">
        <f t="shared" si="160"/>
        <v>0</v>
      </c>
      <c r="Y335" s="87">
        <f t="shared" si="161"/>
        <v>0</v>
      </c>
      <c r="Z335" s="137">
        <f t="shared" si="144"/>
        <v>0</v>
      </c>
      <c r="AB335" s="139"/>
    </row>
    <row r="336" ht="24.95" customHeight="1" spans="1:28">
      <c r="A336" s="103"/>
      <c r="B336" s="118">
        <v>2100201</v>
      </c>
      <c r="C336" s="118" t="s">
        <v>445</v>
      </c>
      <c r="D336" s="116">
        <f t="shared" si="162"/>
        <v>125</v>
      </c>
      <c r="E336" s="116">
        <v>125</v>
      </c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28"/>
      <c r="Q336" s="128"/>
      <c r="R336" s="139">
        <f t="shared" si="166"/>
        <v>0</v>
      </c>
      <c r="S336" s="137">
        <f t="shared" si="143"/>
        <v>0</v>
      </c>
      <c r="T336" s="138">
        <f t="shared" si="158"/>
        <v>0</v>
      </c>
      <c r="U336" s="137">
        <f t="shared" si="159"/>
        <v>0</v>
      </c>
      <c r="V336" s="137">
        <f t="shared" si="160"/>
        <v>0</v>
      </c>
      <c r="Y336" s="87">
        <f t="shared" si="161"/>
        <v>0</v>
      </c>
      <c r="Z336" s="137">
        <f t="shared" si="144"/>
        <v>0</v>
      </c>
      <c r="AB336" s="139"/>
    </row>
    <row r="337" ht="24.95" customHeight="1" spans="1:28">
      <c r="A337" s="103"/>
      <c r="B337" s="118">
        <v>2100202</v>
      </c>
      <c r="C337" s="118" t="s">
        <v>446</v>
      </c>
      <c r="D337" s="116">
        <f t="shared" si="162"/>
        <v>64</v>
      </c>
      <c r="E337" s="116">
        <v>64</v>
      </c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28"/>
      <c r="Q337" s="128"/>
      <c r="R337" s="139">
        <f t="shared" si="166"/>
        <v>0</v>
      </c>
      <c r="S337" s="137">
        <f t="shared" si="143"/>
        <v>0</v>
      </c>
      <c r="T337" s="138">
        <f t="shared" si="158"/>
        <v>0</v>
      </c>
      <c r="U337" s="137">
        <f t="shared" si="159"/>
        <v>0</v>
      </c>
      <c r="V337" s="137">
        <f t="shared" si="160"/>
        <v>0</v>
      </c>
      <c r="Y337" s="87">
        <f t="shared" si="161"/>
        <v>0</v>
      </c>
      <c r="Z337" s="137">
        <f t="shared" si="144"/>
        <v>0</v>
      </c>
      <c r="AB337" s="139"/>
    </row>
    <row r="338" ht="24.95" customHeight="1" spans="1:28">
      <c r="A338" s="103"/>
      <c r="B338" s="118">
        <v>2100205</v>
      </c>
      <c r="C338" s="118" t="s">
        <v>447</v>
      </c>
      <c r="D338" s="116">
        <f t="shared" si="162"/>
        <v>17</v>
      </c>
      <c r="E338" s="116">
        <v>17</v>
      </c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28"/>
      <c r="Q338" s="128"/>
      <c r="R338" s="139">
        <f t="shared" si="166"/>
        <v>0</v>
      </c>
      <c r="S338" s="137">
        <f t="shared" si="143"/>
        <v>0</v>
      </c>
      <c r="T338" s="138">
        <f t="shared" si="158"/>
        <v>0</v>
      </c>
      <c r="U338" s="137">
        <f t="shared" si="159"/>
        <v>0</v>
      </c>
      <c r="V338" s="137">
        <f t="shared" si="160"/>
        <v>0</v>
      </c>
      <c r="Y338" s="87">
        <f t="shared" si="161"/>
        <v>0</v>
      </c>
      <c r="Z338" s="137">
        <f t="shared" si="144"/>
        <v>0</v>
      </c>
      <c r="AB338" s="139"/>
    </row>
    <row r="339" ht="24.95" customHeight="1" spans="1:28">
      <c r="A339" s="103"/>
      <c r="B339" s="118">
        <v>2100211</v>
      </c>
      <c r="C339" s="118" t="s">
        <v>448</v>
      </c>
      <c r="D339" s="116">
        <f t="shared" si="162"/>
        <v>22</v>
      </c>
      <c r="E339" s="116"/>
      <c r="F339" s="116">
        <v>22</v>
      </c>
      <c r="G339" s="116">
        <v>2</v>
      </c>
      <c r="H339" s="116"/>
      <c r="I339" s="116"/>
      <c r="J339" s="116"/>
      <c r="K339" s="116"/>
      <c r="L339" s="116"/>
      <c r="M339" s="116"/>
      <c r="N339" s="116"/>
      <c r="O339" s="116"/>
      <c r="P339" s="128"/>
      <c r="Q339" s="128"/>
      <c r="R339" s="139">
        <f t="shared" si="166"/>
        <v>0</v>
      </c>
      <c r="S339" s="137">
        <f t="shared" si="143"/>
        <v>0</v>
      </c>
      <c r="T339" s="138">
        <f t="shared" si="158"/>
        <v>0</v>
      </c>
      <c r="U339" s="137">
        <f t="shared" si="159"/>
        <v>0</v>
      </c>
      <c r="V339" s="137">
        <f t="shared" si="160"/>
        <v>0</v>
      </c>
      <c r="Y339" s="87">
        <f t="shared" si="161"/>
        <v>0</v>
      </c>
      <c r="Z339" s="137">
        <f t="shared" si="144"/>
        <v>0</v>
      </c>
      <c r="AB339" s="139"/>
    </row>
    <row r="340" ht="24.95" customHeight="1" spans="1:28">
      <c r="A340" s="103"/>
      <c r="B340" s="118">
        <v>2100299</v>
      </c>
      <c r="C340" s="118" t="s">
        <v>719</v>
      </c>
      <c r="D340" s="116">
        <f t="shared" si="162"/>
        <v>0</v>
      </c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28"/>
      <c r="Q340" s="128"/>
      <c r="R340" s="139"/>
      <c r="S340" s="137"/>
      <c r="T340" s="138"/>
      <c r="U340" s="137"/>
      <c r="V340" s="137"/>
      <c r="Y340" s="87"/>
      <c r="Z340" s="137"/>
      <c r="AB340" s="139"/>
    </row>
    <row r="341" ht="24.95" customHeight="1" spans="1:28">
      <c r="A341" s="103">
        <v>1</v>
      </c>
      <c r="B341" s="115">
        <v>2100300</v>
      </c>
      <c r="C341" s="115" t="s">
        <v>449</v>
      </c>
      <c r="D341" s="116">
        <f t="shared" si="162"/>
        <v>2129</v>
      </c>
      <c r="E341" s="116">
        <v>2084</v>
      </c>
      <c r="F341" s="116">
        <v>45</v>
      </c>
      <c r="G341" s="116">
        <f t="shared" ref="G341:N341" si="168">SUM(G342:G343)</f>
        <v>0</v>
      </c>
      <c r="H341" s="116">
        <f t="shared" si="168"/>
        <v>0</v>
      </c>
      <c r="I341" s="116">
        <f t="shared" si="168"/>
        <v>0</v>
      </c>
      <c r="J341" s="116">
        <f t="shared" si="168"/>
        <v>0</v>
      </c>
      <c r="K341" s="116">
        <f t="shared" si="168"/>
        <v>0</v>
      </c>
      <c r="L341" s="116">
        <f t="shared" si="168"/>
        <v>0</v>
      </c>
      <c r="M341" s="116">
        <f t="shared" si="168"/>
        <v>0</v>
      </c>
      <c r="N341" s="116">
        <f t="shared" si="168"/>
        <v>0</v>
      </c>
      <c r="O341" s="116"/>
      <c r="P341" s="128"/>
      <c r="Q341" s="128"/>
      <c r="R341" s="139">
        <f t="shared" ref="R341:R349" si="169">IF(Y341&gt;0,E341+F341,0)</f>
        <v>0</v>
      </c>
      <c r="S341" s="137">
        <f t="shared" si="143"/>
        <v>0</v>
      </c>
      <c r="T341" s="138">
        <f t="shared" si="158"/>
        <v>0</v>
      </c>
      <c r="U341" s="137">
        <f t="shared" si="159"/>
        <v>0</v>
      </c>
      <c r="V341" s="137">
        <f t="shared" si="160"/>
        <v>0</v>
      </c>
      <c r="Y341" s="87">
        <f t="shared" si="161"/>
        <v>0</v>
      </c>
      <c r="Z341" s="137">
        <f t="shared" si="144"/>
        <v>0</v>
      </c>
      <c r="AB341" s="139"/>
    </row>
    <row r="342" ht="24.95" customHeight="1" spans="1:28">
      <c r="A342" s="103"/>
      <c r="B342" s="118">
        <v>2100302</v>
      </c>
      <c r="C342" s="118" t="s">
        <v>450</v>
      </c>
      <c r="D342" s="116">
        <f t="shared" si="162"/>
        <v>2084</v>
      </c>
      <c r="E342" s="116">
        <v>2084</v>
      </c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28"/>
      <c r="Q342" s="128"/>
      <c r="R342" s="139">
        <f t="shared" si="169"/>
        <v>0</v>
      </c>
      <c r="S342" s="137">
        <f t="shared" si="143"/>
        <v>0</v>
      </c>
      <c r="T342" s="138">
        <f t="shared" si="158"/>
        <v>0</v>
      </c>
      <c r="U342" s="137">
        <f t="shared" si="159"/>
        <v>0</v>
      </c>
      <c r="V342" s="137">
        <f t="shared" si="160"/>
        <v>0</v>
      </c>
      <c r="Y342" s="87">
        <f t="shared" si="161"/>
        <v>0</v>
      </c>
      <c r="Z342" s="137">
        <f t="shared" si="144"/>
        <v>0</v>
      </c>
      <c r="AB342" s="139"/>
    </row>
    <row r="343" ht="24.95" customHeight="1" spans="1:28">
      <c r="A343" s="103"/>
      <c r="B343" s="118">
        <v>2100399</v>
      </c>
      <c r="C343" s="118" t="s">
        <v>451</v>
      </c>
      <c r="D343" s="116">
        <f t="shared" si="162"/>
        <v>45</v>
      </c>
      <c r="E343" s="116"/>
      <c r="F343" s="116">
        <v>45</v>
      </c>
      <c r="G343" s="116"/>
      <c r="H343" s="116"/>
      <c r="I343" s="116"/>
      <c r="J343" s="116"/>
      <c r="K343" s="116"/>
      <c r="L343" s="116"/>
      <c r="M343" s="116"/>
      <c r="N343" s="116"/>
      <c r="O343" s="116"/>
      <c r="P343" s="128"/>
      <c r="Q343" s="128"/>
      <c r="R343" s="139">
        <f t="shared" si="169"/>
        <v>0</v>
      </c>
      <c r="S343" s="137">
        <f t="shared" si="143"/>
        <v>0</v>
      </c>
      <c r="T343" s="138">
        <f t="shared" si="158"/>
        <v>0</v>
      </c>
      <c r="U343" s="137">
        <f t="shared" si="159"/>
        <v>0</v>
      </c>
      <c r="V343" s="137">
        <f t="shared" si="160"/>
        <v>0</v>
      </c>
      <c r="Y343" s="87">
        <f t="shared" si="161"/>
        <v>0</v>
      </c>
      <c r="Z343" s="137">
        <f t="shared" si="144"/>
        <v>0</v>
      </c>
      <c r="AB343" s="139"/>
    </row>
    <row r="344" ht="24.95" customHeight="1" spans="1:28">
      <c r="A344" s="103">
        <v>1</v>
      </c>
      <c r="B344" s="115">
        <v>2100400</v>
      </c>
      <c r="C344" s="115" t="s">
        <v>453</v>
      </c>
      <c r="D344" s="116">
        <f t="shared" si="162"/>
        <v>2518</v>
      </c>
      <c r="E344" s="116">
        <v>1454</v>
      </c>
      <c r="F344" s="116">
        <v>1064</v>
      </c>
      <c r="G344" s="116">
        <f t="shared" ref="G344:N344" si="170">G345+SUM(G348:G353)</f>
        <v>50</v>
      </c>
      <c r="H344" s="116">
        <f t="shared" si="170"/>
        <v>0</v>
      </c>
      <c r="I344" s="116">
        <f t="shared" si="170"/>
        <v>0</v>
      </c>
      <c r="J344" s="116">
        <f t="shared" si="170"/>
        <v>20</v>
      </c>
      <c r="K344" s="116">
        <f t="shared" si="170"/>
        <v>0</v>
      </c>
      <c r="L344" s="116">
        <f t="shared" si="170"/>
        <v>0</v>
      </c>
      <c r="M344" s="116">
        <f t="shared" si="170"/>
        <v>0</v>
      </c>
      <c r="N344" s="116">
        <f t="shared" si="170"/>
        <v>0</v>
      </c>
      <c r="O344" s="116"/>
      <c r="P344" s="128"/>
      <c r="Q344" s="128"/>
      <c r="R344" s="139">
        <f t="shared" si="169"/>
        <v>0</v>
      </c>
      <c r="S344" s="137">
        <f t="shared" si="143"/>
        <v>0</v>
      </c>
      <c r="T344" s="138">
        <f t="shared" si="158"/>
        <v>0</v>
      </c>
      <c r="U344" s="137">
        <f t="shared" si="159"/>
        <v>0</v>
      </c>
      <c r="V344" s="137">
        <f t="shared" si="160"/>
        <v>0</v>
      </c>
      <c r="Y344" s="87">
        <f t="shared" si="161"/>
        <v>0</v>
      </c>
      <c r="Z344" s="137">
        <f t="shared" si="144"/>
        <v>0</v>
      </c>
      <c r="AB344" s="139"/>
    </row>
    <row r="345" ht="24.95" customHeight="1" spans="1:28">
      <c r="A345" s="103">
        <v>1</v>
      </c>
      <c r="B345" s="118">
        <v>2100401</v>
      </c>
      <c r="C345" s="118" t="s">
        <v>454</v>
      </c>
      <c r="D345" s="116">
        <f t="shared" si="162"/>
        <v>1081</v>
      </c>
      <c r="E345" s="116">
        <v>1081</v>
      </c>
      <c r="F345" s="116"/>
      <c r="G345" s="116">
        <f t="shared" ref="G345:N345" si="171">SUM(G346:G347)</f>
        <v>10</v>
      </c>
      <c r="H345" s="116">
        <f t="shared" si="171"/>
        <v>0</v>
      </c>
      <c r="I345" s="116">
        <f t="shared" si="171"/>
        <v>0</v>
      </c>
      <c r="J345" s="116">
        <f t="shared" si="171"/>
        <v>0</v>
      </c>
      <c r="K345" s="116">
        <f t="shared" si="171"/>
        <v>0</v>
      </c>
      <c r="L345" s="116">
        <f t="shared" si="171"/>
        <v>0</v>
      </c>
      <c r="M345" s="116">
        <f t="shared" si="171"/>
        <v>0</v>
      </c>
      <c r="N345" s="116">
        <f t="shared" si="171"/>
        <v>0</v>
      </c>
      <c r="O345" s="116"/>
      <c r="P345" s="128"/>
      <c r="Q345" s="128"/>
      <c r="R345" s="139">
        <f t="shared" si="169"/>
        <v>0</v>
      </c>
      <c r="S345" s="137">
        <f t="shared" si="143"/>
        <v>0</v>
      </c>
      <c r="T345" s="138">
        <f t="shared" si="158"/>
        <v>0</v>
      </c>
      <c r="U345" s="137">
        <f t="shared" si="159"/>
        <v>0</v>
      </c>
      <c r="V345" s="137">
        <f t="shared" si="160"/>
        <v>0</v>
      </c>
      <c r="Y345" s="87">
        <f t="shared" si="161"/>
        <v>0</v>
      </c>
      <c r="Z345" s="137">
        <f t="shared" si="144"/>
        <v>0</v>
      </c>
      <c r="AB345" s="139"/>
    </row>
    <row r="346" ht="24.95" customHeight="1" spans="1:28">
      <c r="A346" s="103"/>
      <c r="B346" s="118"/>
      <c r="C346" s="118" t="s">
        <v>455</v>
      </c>
      <c r="D346" s="116">
        <f t="shared" si="162"/>
        <v>640</v>
      </c>
      <c r="E346" s="116">
        <v>631</v>
      </c>
      <c r="F346" s="116">
        <v>9</v>
      </c>
      <c r="G346" s="116">
        <v>10</v>
      </c>
      <c r="H346" s="116"/>
      <c r="I346" s="116"/>
      <c r="J346" s="116"/>
      <c r="K346" s="116"/>
      <c r="L346" s="116"/>
      <c r="M346" s="116"/>
      <c r="N346" s="116"/>
      <c r="O346" s="116"/>
      <c r="P346" s="128"/>
      <c r="Q346" s="128"/>
      <c r="R346" s="139">
        <f t="shared" si="169"/>
        <v>0</v>
      </c>
      <c r="S346" s="137">
        <f t="shared" si="143"/>
        <v>0</v>
      </c>
      <c r="T346" s="138">
        <f t="shared" si="158"/>
        <v>0</v>
      </c>
      <c r="U346" s="137">
        <f t="shared" si="159"/>
        <v>0</v>
      </c>
      <c r="V346" s="137">
        <f t="shared" si="160"/>
        <v>0</v>
      </c>
      <c r="Y346" s="87">
        <f t="shared" si="161"/>
        <v>0</v>
      </c>
      <c r="Z346" s="137">
        <f t="shared" si="144"/>
        <v>0</v>
      </c>
      <c r="AB346" s="139"/>
    </row>
    <row r="347" ht="24.95" customHeight="1" spans="1:28">
      <c r="A347" s="103"/>
      <c r="B347" s="118"/>
      <c r="C347" s="118" t="s">
        <v>456</v>
      </c>
      <c r="D347" s="116">
        <f t="shared" si="162"/>
        <v>450</v>
      </c>
      <c r="E347" s="116">
        <v>450</v>
      </c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28"/>
      <c r="Q347" s="128"/>
      <c r="R347" s="139">
        <f t="shared" si="169"/>
        <v>0</v>
      </c>
      <c r="S347" s="137">
        <f t="shared" si="143"/>
        <v>0</v>
      </c>
      <c r="T347" s="138">
        <f t="shared" si="158"/>
        <v>0</v>
      </c>
      <c r="U347" s="137">
        <f t="shared" si="159"/>
        <v>0</v>
      </c>
      <c r="V347" s="137">
        <f t="shared" si="160"/>
        <v>0</v>
      </c>
      <c r="Y347" s="87">
        <f t="shared" si="161"/>
        <v>0</v>
      </c>
      <c r="Z347" s="137">
        <f t="shared" si="144"/>
        <v>0</v>
      </c>
      <c r="AB347" s="139"/>
    </row>
    <row r="348" ht="24.95" customHeight="1" spans="1:28">
      <c r="A348" s="103"/>
      <c r="B348" s="118">
        <v>2100402</v>
      </c>
      <c r="C348" s="118" t="s">
        <v>457</v>
      </c>
      <c r="D348" s="116">
        <f t="shared" si="162"/>
        <v>213</v>
      </c>
      <c r="E348" s="116">
        <v>186</v>
      </c>
      <c r="F348" s="116">
        <v>27</v>
      </c>
      <c r="G348" s="116"/>
      <c r="H348" s="116"/>
      <c r="I348" s="116"/>
      <c r="J348" s="116">
        <v>20</v>
      </c>
      <c r="K348" s="116"/>
      <c r="L348" s="116"/>
      <c r="M348" s="116"/>
      <c r="N348" s="116"/>
      <c r="O348" s="116"/>
      <c r="P348" s="128"/>
      <c r="Q348" s="128"/>
      <c r="R348" s="139">
        <f t="shared" si="169"/>
        <v>0</v>
      </c>
      <c r="S348" s="137">
        <f t="shared" si="143"/>
        <v>0</v>
      </c>
      <c r="T348" s="138">
        <f t="shared" si="158"/>
        <v>0</v>
      </c>
      <c r="U348" s="137">
        <f t="shared" si="159"/>
        <v>0</v>
      </c>
      <c r="V348" s="137">
        <f t="shared" si="160"/>
        <v>0</v>
      </c>
      <c r="Y348" s="87">
        <f t="shared" si="161"/>
        <v>0</v>
      </c>
      <c r="Z348" s="137">
        <f t="shared" si="144"/>
        <v>0</v>
      </c>
      <c r="AB348" s="139"/>
    </row>
    <row r="349" ht="24.95" customHeight="1" spans="1:28">
      <c r="A349" s="103"/>
      <c r="B349" s="118">
        <v>2100403</v>
      </c>
      <c r="C349" s="118" t="s">
        <v>458</v>
      </c>
      <c r="D349" s="116">
        <f t="shared" si="162"/>
        <v>187</v>
      </c>
      <c r="E349" s="116">
        <v>187</v>
      </c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28"/>
      <c r="Q349" s="128"/>
      <c r="R349" s="139">
        <f t="shared" si="169"/>
        <v>0</v>
      </c>
      <c r="S349" s="137">
        <f t="shared" si="143"/>
        <v>0</v>
      </c>
      <c r="T349" s="138">
        <f t="shared" si="158"/>
        <v>0</v>
      </c>
      <c r="U349" s="137">
        <f t="shared" si="159"/>
        <v>0</v>
      </c>
      <c r="V349" s="137">
        <f t="shared" si="160"/>
        <v>0</v>
      </c>
      <c r="Y349" s="87">
        <f t="shared" si="161"/>
        <v>0</v>
      </c>
      <c r="Z349" s="137">
        <f t="shared" si="144"/>
        <v>0</v>
      </c>
      <c r="AB349" s="139"/>
    </row>
    <row r="350" ht="24.95" customHeight="1" spans="1:28">
      <c r="A350" s="103"/>
      <c r="B350" s="118">
        <v>2100404</v>
      </c>
      <c r="C350" s="118" t="s">
        <v>720</v>
      </c>
      <c r="D350" s="116">
        <f t="shared" si="162"/>
        <v>22</v>
      </c>
      <c r="E350" s="116"/>
      <c r="F350" s="116">
        <v>22</v>
      </c>
      <c r="G350" s="116"/>
      <c r="H350" s="116"/>
      <c r="I350" s="116"/>
      <c r="J350" s="116"/>
      <c r="K350" s="116"/>
      <c r="L350" s="116"/>
      <c r="M350" s="116"/>
      <c r="N350" s="116"/>
      <c r="O350" s="116"/>
      <c r="P350" s="128"/>
      <c r="Q350" s="128"/>
      <c r="R350" s="139"/>
      <c r="S350" s="137"/>
      <c r="T350" s="138"/>
      <c r="U350" s="137"/>
      <c r="V350" s="137"/>
      <c r="Y350" s="87"/>
      <c r="Z350" s="137"/>
      <c r="AB350" s="139"/>
    </row>
    <row r="351" ht="24.95" customHeight="1" spans="1:28">
      <c r="A351" s="103"/>
      <c r="B351" s="118">
        <v>2100408</v>
      </c>
      <c r="C351" s="118" t="s">
        <v>459</v>
      </c>
      <c r="D351" s="116">
        <f t="shared" si="162"/>
        <v>801</v>
      </c>
      <c r="E351" s="116"/>
      <c r="F351" s="116">
        <v>801</v>
      </c>
      <c r="G351" s="116"/>
      <c r="H351" s="116"/>
      <c r="I351" s="116"/>
      <c r="J351" s="116"/>
      <c r="K351" s="116"/>
      <c r="L351" s="116"/>
      <c r="M351" s="116"/>
      <c r="N351" s="116"/>
      <c r="O351" s="116"/>
      <c r="P351" s="128"/>
      <c r="Q351" s="128"/>
      <c r="R351" s="139">
        <f>IF(Y351&gt;0,E351+F351,0)</f>
        <v>0</v>
      </c>
      <c r="S351" s="137">
        <f t="shared" si="143"/>
        <v>0</v>
      </c>
      <c r="T351" s="138">
        <f t="shared" si="158"/>
        <v>0</v>
      </c>
      <c r="U351" s="137">
        <f t="shared" si="159"/>
        <v>0</v>
      </c>
      <c r="V351" s="137">
        <f t="shared" si="160"/>
        <v>0</v>
      </c>
      <c r="Y351" s="87">
        <f t="shared" si="161"/>
        <v>0</v>
      </c>
      <c r="Z351" s="137">
        <f t="shared" si="144"/>
        <v>0</v>
      </c>
      <c r="AB351" s="139"/>
    </row>
    <row r="352" ht="24.95" customHeight="1" spans="1:28">
      <c r="A352" s="103"/>
      <c r="B352" s="118">
        <v>2100409</v>
      </c>
      <c r="C352" s="118" t="s">
        <v>460</v>
      </c>
      <c r="D352" s="116">
        <f t="shared" si="162"/>
        <v>77</v>
      </c>
      <c r="E352" s="116"/>
      <c r="F352" s="116">
        <v>77</v>
      </c>
      <c r="G352" s="116">
        <v>40</v>
      </c>
      <c r="H352" s="116"/>
      <c r="I352" s="116"/>
      <c r="J352" s="116"/>
      <c r="K352" s="116"/>
      <c r="L352" s="116"/>
      <c r="M352" s="116"/>
      <c r="N352" s="116"/>
      <c r="O352" s="116"/>
      <c r="P352" s="128"/>
      <c r="Q352" s="128"/>
      <c r="R352" s="139">
        <f>IF(Y352&gt;0,E352+F352,0)</f>
        <v>0</v>
      </c>
      <c r="S352" s="137">
        <f t="shared" si="143"/>
        <v>0</v>
      </c>
      <c r="T352" s="138">
        <f t="shared" si="158"/>
        <v>0</v>
      </c>
      <c r="U352" s="137">
        <f t="shared" si="159"/>
        <v>0</v>
      </c>
      <c r="V352" s="137">
        <f t="shared" si="160"/>
        <v>0</v>
      </c>
      <c r="Y352" s="87">
        <f t="shared" si="161"/>
        <v>0</v>
      </c>
      <c r="Z352" s="137">
        <f t="shared" si="144"/>
        <v>0</v>
      </c>
      <c r="AB352" s="139"/>
    </row>
    <row r="353" ht="24.95" customHeight="1" spans="1:28">
      <c r="A353" s="103"/>
      <c r="B353" s="118">
        <v>2100499</v>
      </c>
      <c r="C353" s="118" t="s">
        <v>461</v>
      </c>
      <c r="D353" s="116">
        <f t="shared" si="162"/>
        <v>128</v>
      </c>
      <c r="E353" s="116"/>
      <c r="F353" s="116">
        <v>128</v>
      </c>
      <c r="G353" s="116"/>
      <c r="H353" s="116"/>
      <c r="I353" s="116"/>
      <c r="J353" s="116"/>
      <c r="K353" s="116"/>
      <c r="L353" s="116"/>
      <c r="M353" s="116"/>
      <c r="N353" s="116"/>
      <c r="O353" s="116"/>
      <c r="P353" s="128"/>
      <c r="Q353" s="128"/>
      <c r="R353" s="139">
        <f>IF(Y353&gt;0,E353+F353,0)</f>
        <v>0</v>
      </c>
      <c r="S353" s="137">
        <f t="shared" si="143"/>
        <v>0</v>
      </c>
      <c r="T353" s="138">
        <f t="shared" si="158"/>
        <v>0</v>
      </c>
      <c r="U353" s="137">
        <f t="shared" si="159"/>
        <v>0</v>
      </c>
      <c r="V353" s="137">
        <f t="shared" si="160"/>
        <v>0</v>
      </c>
      <c r="Y353" s="87">
        <f t="shared" si="161"/>
        <v>0</v>
      </c>
      <c r="Z353" s="137">
        <f t="shared" si="144"/>
        <v>0</v>
      </c>
      <c r="AB353" s="139"/>
    </row>
    <row r="354" ht="24.95" customHeight="1" spans="1:28">
      <c r="A354" s="103"/>
      <c r="B354" s="115">
        <v>2100600</v>
      </c>
      <c r="C354" s="115" t="s">
        <v>462</v>
      </c>
      <c r="D354" s="116">
        <f t="shared" si="162"/>
        <v>0</v>
      </c>
      <c r="E354" s="116"/>
      <c r="F354" s="116"/>
      <c r="G354" s="116">
        <f t="shared" ref="G354:O354" si="172">G355</f>
        <v>0</v>
      </c>
      <c r="H354" s="116">
        <f t="shared" si="172"/>
        <v>0</v>
      </c>
      <c r="I354" s="116">
        <f t="shared" si="172"/>
        <v>0</v>
      </c>
      <c r="J354" s="116">
        <f t="shared" si="172"/>
        <v>0</v>
      </c>
      <c r="K354" s="116">
        <f t="shared" si="172"/>
        <v>0</v>
      </c>
      <c r="L354" s="116">
        <f t="shared" si="172"/>
        <v>0</v>
      </c>
      <c r="M354" s="116">
        <f t="shared" si="172"/>
        <v>0</v>
      </c>
      <c r="N354" s="116">
        <f t="shared" si="172"/>
        <v>0</v>
      </c>
      <c r="O354" s="116">
        <f t="shared" si="172"/>
        <v>0</v>
      </c>
      <c r="P354" s="128"/>
      <c r="Q354" s="128"/>
      <c r="R354" s="139"/>
      <c r="S354" s="137"/>
      <c r="T354" s="138"/>
      <c r="U354" s="137"/>
      <c r="V354" s="137"/>
      <c r="Y354" s="87"/>
      <c r="Z354" s="137"/>
      <c r="AB354" s="139"/>
    </row>
    <row r="355" ht="24.95" customHeight="1" spans="1:28">
      <c r="A355" s="103"/>
      <c r="B355" s="118">
        <v>2100601</v>
      </c>
      <c r="C355" s="118" t="s">
        <v>463</v>
      </c>
      <c r="D355" s="116">
        <f t="shared" si="162"/>
        <v>0</v>
      </c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28"/>
      <c r="Q355" s="128"/>
      <c r="R355" s="139"/>
      <c r="S355" s="137"/>
      <c r="T355" s="138"/>
      <c r="U355" s="137"/>
      <c r="V355" s="137"/>
      <c r="Y355" s="87"/>
      <c r="Z355" s="137"/>
      <c r="AB355" s="139"/>
    </row>
    <row r="356" ht="24.95" customHeight="1" spans="1:28">
      <c r="A356" s="103">
        <v>1</v>
      </c>
      <c r="B356" s="115">
        <v>2100700</v>
      </c>
      <c r="C356" s="115" t="s">
        <v>464</v>
      </c>
      <c r="D356" s="116">
        <f t="shared" si="162"/>
        <v>944</v>
      </c>
      <c r="E356" s="116"/>
      <c r="F356" s="116">
        <v>944</v>
      </c>
      <c r="G356" s="116">
        <f t="shared" ref="G356:N356" si="173">SUM(G357:G359)</f>
        <v>967</v>
      </c>
      <c r="H356" s="116">
        <f t="shared" si="173"/>
        <v>2350</v>
      </c>
      <c r="I356" s="116">
        <f t="shared" si="173"/>
        <v>0</v>
      </c>
      <c r="J356" s="116">
        <f t="shared" si="173"/>
        <v>0</v>
      </c>
      <c r="K356" s="116">
        <f t="shared" si="173"/>
        <v>0</v>
      </c>
      <c r="L356" s="116">
        <f t="shared" si="173"/>
        <v>0</v>
      </c>
      <c r="M356" s="116">
        <f t="shared" si="173"/>
        <v>0</v>
      </c>
      <c r="N356" s="116">
        <f t="shared" si="173"/>
        <v>65</v>
      </c>
      <c r="O356" s="116"/>
      <c r="P356" s="128"/>
      <c r="Q356" s="128"/>
      <c r="R356" s="139">
        <f t="shared" ref="R356:R361" si="174">IF(Y356&gt;0,E356+F356,0)</f>
        <v>0</v>
      </c>
      <c r="S356" s="137">
        <f t="shared" ref="S356:S361" si="175">R356/192555</f>
        <v>0</v>
      </c>
      <c r="T356" s="138">
        <f t="shared" si="158"/>
        <v>0</v>
      </c>
      <c r="U356" s="137">
        <f t="shared" si="159"/>
        <v>0</v>
      </c>
      <c r="V356" s="137">
        <f t="shared" si="160"/>
        <v>0</v>
      </c>
      <c r="Y356" s="87">
        <f t="shared" si="161"/>
        <v>0</v>
      </c>
      <c r="Z356" s="137">
        <f t="shared" ref="Z356:Z361" si="176">Y356/129186</f>
        <v>0</v>
      </c>
      <c r="AB356" s="139"/>
    </row>
    <row r="357" ht="24.95" customHeight="1" spans="1:28">
      <c r="A357" s="103"/>
      <c r="B357" s="118">
        <v>2100716</v>
      </c>
      <c r="C357" s="118" t="s">
        <v>465</v>
      </c>
      <c r="D357" s="116">
        <f t="shared" si="162"/>
        <v>263</v>
      </c>
      <c r="E357" s="116"/>
      <c r="F357" s="116">
        <v>263</v>
      </c>
      <c r="G357" s="116">
        <v>288</v>
      </c>
      <c r="H357" s="116"/>
      <c r="I357" s="116"/>
      <c r="J357" s="116"/>
      <c r="K357" s="116"/>
      <c r="L357" s="116"/>
      <c r="M357" s="116"/>
      <c r="N357" s="116"/>
      <c r="O357" s="116"/>
      <c r="P357" s="128"/>
      <c r="Q357" s="128"/>
      <c r="R357" s="139">
        <f t="shared" si="174"/>
        <v>0</v>
      </c>
      <c r="S357" s="137">
        <f t="shared" si="175"/>
        <v>0</v>
      </c>
      <c r="T357" s="138">
        <f t="shared" si="158"/>
        <v>0</v>
      </c>
      <c r="U357" s="137">
        <f t="shared" si="159"/>
        <v>0</v>
      </c>
      <c r="V357" s="137">
        <f t="shared" si="160"/>
        <v>0</v>
      </c>
      <c r="Y357" s="87">
        <f t="shared" si="161"/>
        <v>0</v>
      </c>
      <c r="Z357" s="137">
        <f t="shared" si="176"/>
        <v>0</v>
      </c>
      <c r="AB357" s="139"/>
    </row>
    <row r="358" ht="24.95" customHeight="1" spans="1:28">
      <c r="A358" s="103"/>
      <c r="B358" s="118">
        <v>2100717</v>
      </c>
      <c r="C358" s="118" t="s">
        <v>466</v>
      </c>
      <c r="D358" s="116">
        <f t="shared" si="162"/>
        <v>441</v>
      </c>
      <c r="E358" s="116"/>
      <c r="F358" s="116">
        <v>441</v>
      </c>
      <c r="G358" s="116">
        <v>479</v>
      </c>
      <c r="H358" s="116"/>
      <c r="I358" s="116"/>
      <c r="J358" s="116"/>
      <c r="K358" s="116"/>
      <c r="L358" s="116"/>
      <c r="M358" s="116"/>
      <c r="N358" s="116"/>
      <c r="O358" s="116"/>
      <c r="P358" s="128"/>
      <c r="Q358" s="128"/>
      <c r="R358" s="139">
        <f t="shared" si="174"/>
        <v>0</v>
      </c>
      <c r="S358" s="137">
        <f t="shared" si="175"/>
        <v>0</v>
      </c>
      <c r="T358" s="138">
        <f t="shared" si="158"/>
        <v>0</v>
      </c>
      <c r="U358" s="137">
        <f t="shared" si="159"/>
        <v>0</v>
      </c>
      <c r="V358" s="137">
        <f t="shared" si="160"/>
        <v>0</v>
      </c>
      <c r="Y358" s="87">
        <f t="shared" si="161"/>
        <v>0</v>
      </c>
      <c r="Z358" s="137">
        <f t="shared" si="176"/>
        <v>0</v>
      </c>
      <c r="AB358" s="139"/>
    </row>
    <row r="359" ht="24.95" customHeight="1" spans="1:28">
      <c r="A359" s="103"/>
      <c r="B359" s="118">
        <v>2100799</v>
      </c>
      <c r="C359" s="118" t="s">
        <v>467</v>
      </c>
      <c r="D359" s="116">
        <f t="shared" si="162"/>
        <v>240</v>
      </c>
      <c r="E359" s="116"/>
      <c r="F359" s="116">
        <v>240</v>
      </c>
      <c r="G359" s="116">
        <v>200</v>
      </c>
      <c r="H359" s="116">
        <v>2350</v>
      </c>
      <c r="I359" s="116"/>
      <c r="J359" s="116"/>
      <c r="K359" s="116"/>
      <c r="L359" s="116"/>
      <c r="M359" s="116"/>
      <c r="N359" s="116">
        <v>65</v>
      </c>
      <c r="O359" s="116"/>
      <c r="P359" s="128"/>
      <c r="Q359" s="128"/>
      <c r="R359" s="139">
        <f t="shared" si="174"/>
        <v>0</v>
      </c>
      <c r="S359" s="137">
        <f t="shared" si="175"/>
        <v>0</v>
      </c>
      <c r="T359" s="138">
        <f t="shared" si="158"/>
        <v>0</v>
      </c>
      <c r="U359" s="137">
        <f t="shared" si="159"/>
        <v>0</v>
      </c>
      <c r="V359" s="137">
        <f t="shared" si="160"/>
        <v>0</v>
      </c>
      <c r="Y359" s="87">
        <f t="shared" si="161"/>
        <v>0</v>
      </c>
      <c r="Z359" s="137">
        <f t="shared" si="176"/>
        <v>0</v>
      </c>
      <c r="AB359" s="139"/>
    </row>
    <row r="360" ht="24.95" customHeight="1" spans="1:28">
      <c r="A360" s="103">
        <v>1</v>
      </c>
      <c r="B360" s="115">
        <v>2101000</v>
      </c>
      <c r="C360" s="115" t="s">
        <v>468</v>
      </c>
      <c r="D360" s="116">
        <f t="shared" si="162"/>
        <v>119</v>
      </c>
      <c r="E360" s="116"/>
      <c r="F360" s="116">
        <v>119</v>
      </c>
      <c r="G360" s="116">
        <f t="shared" ref="G360:N360" si="177">SUM(G361:G365)</f>
        <v>100</v>
      </c>
      <c r="H360" s="116">
        <f t="shared" si="177"/>
        <v>0</v>
      </c>
      <c r="I360" s="116">
        <f t="shared" si="177"/>
        <v>0</v>
      </c>
      <c r="J360" s="116">
        <f t="shared" si="177"/>
        <v>70</v>
      </c>
      <c r="K360" s="116">
        <f t="shared" si="177"/>
        <v>0</v>
      </c>
      <c r="L360" s="116">
        <f t="shared" si="177"/>
        <v>0</v>
      </c>
      <c r="M360" s="116">
        <f t="shared" si="177"/>
        <v>0</v>
      </c>
      <c r="N360" s="116">
        <f t="shared" si="177"/>
        <v>40</v>
      </c>
      <c r="O360" s="116"/>
      <c r="P360" s="128"/>
      <c r="Q360" s="128"/>
      <c r="R360" s="139">
        <f t="shared" si="174"/>
        <v>0</v>
      </c>
      <c r="S360" s="137">
        <f t="shared" si="175"/>
        <v>0</v>
      </c>
      <c r="T360" s="138">
        <f t="shared" si="158"/>
        <v>0</v>
      </c>
      <c r="U360" s="137">
        <f t="shared" si="159"/>
        <v>0</v>
      </c>
      <c r="V360" s="137">
        <f t="shared" si="160"/>
        <v>0</v>
      </c>
      <c r="Y360" s="87">
        <f t="shared" si="161"/>
        <v>0</v>
      </c>
      <c r="Z360" s="137">
        <f t="shared" si="176"/>
        <v>0</v>
      </c>
      <c r="AB360" s="139"/>
    </row>
    <row r="361" ht="24.95" customHeight="1" spans="1:28">
      <c r="A361" s="103"/>
      <c r="B361" s="118">
        <v>2101001</v>
      </c>
      <c r="C361" s="118" t="s">
        <v>469</v>
      </c>
      <c r="D361" s="116">
        <f t="shared" si="162"/>
        <v>0</v>
      </c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28"/>
      <c r="Q361" s="128"/>
      <c r="R361" s="139">
        <f t="shared" si="174"/>
        <v>0</v>
      </c>
      <c r="S361" s="137">
        <f t="shared" si="175"/>
        <v>0</v>
      </c>
      <c r="T361" s="138">
        <f t="shared" si="158"/>
        <v>0</v>
      </c>
      <c r="U361" s="137">
        <f t="shared" si="159"/>
        <v>0</v>
      </c>
      <c r="V361" s="137">
        <f t="shared" si="160"/>
        <v>0</v>
      </c>
      <c r="Y361" s="87">
        <f t="shared" si="161"/>
        <v>0</v>
      </c>
      <c r="Z361" s="137">
        <f t="shared" si="176"/>
        <v>0</v>
      </c>
      <c r="AB361" s="139"/>
    </row>
    <row r="362" ht="24.95" customHeight="1" spans="1:28">
      <c r="A362" s="103"/>
      <c r="B362" s="118">
        <v>2101002</v>
      </c>
      <c r="C362" s="118" t="s">
        <v>470</v>
      </c>
      <c r="D362" s="116">
        <f t="shared" si="162"/>
        <v>0</v>
      </c>
      <c r="E362" s="116"/>
      <c r="F362" s="116"/>
      <c r="G362" s="116">
        <v>80</v>
      </c>
      <c r="H362" s="116"/>
      <c r="I362" s="116"/>
      <c r="J362" s="116"/>
      <c r="K362" s="116"/>
      <c r="L362" s="116"/>
      <c r="M362" s="116"/>
      <c r="N362" s="116"/>
      <c r="O362" s="116"/>
      <c r="P362" s="128"/>
      <c r="Q362" s="128"/>
      <c r="R362" s="139"/>
      <c r="S362" s="137"/>
      <c r="T362" s="138"/>
      <c r="U362" s="137"/>
      <c r="V362" s="137"/>
      <c r="Y362" s="87"/>
      <c r="Z362" s="137"/>
      <c r="AB362" s="139"/>
    </row>
    <row r="363" ht="24.95" customHeight="1" spans="1:28">
      <c r="A363" s="103"/>
      <c r="B363" s="118">
        <v>2101012</v>
      </c>
      <c r="C363" s="118" t="s">
        <v>471</v>
      </c>
      <c r="D363" s="116">
        <f t="shared" si="162"/>
        <v>0</v>
      </c>
      <c r="E363" s="116"/>
      <c r="F363" s="116"/>
      <c r="G363" s="116">
        <v>10</v>
      </c>
      <c r="H363" s="116"/>
      <c r="I363" s="116"/>
      <c r="J363" s="116"/>
      <c r="K363" s="116"/>
      <c r="L363" s="116"/>
      <c r="M363" s="116"/>
      <c r="N363" s="116"/>
      <c r="O363" s="116"/>
      <c r="P363" s="128"/>
      <c r="Q363" s="128"/>
      <c r="R363" s="139"/>
      <c r="S363" s="137"/>
      <c r="T363" s="138"/>
      <c r="U363" s="137"/>
      <c r="V363" s="137"/>
      <c r="Y363" s="87"/>
      <c r="Z363" s="137"/>
      <c r="AB363" s="139"/>
    </row>
    <row r="364" ht="24.95" customHeight="1" spans="1:28">
      <c r="A364" s="103"/>
      <c r="B364" s="118">
        <v>2101016</v>
      </c>
      <c r="C364" s="118" t="s">
        <v>473</v>
      </c>
      <c r="D364" s="116">
        <f t="shared" si="162"/>
        <v>0</v>
      </c>
      <c r="E364" s="116"/>
      <c r="F364" s="116"/>
      <c r="G364" s="116">
        <v>10</v>
      </c>
      <c r="H364" s="116"/>
      <c r="I364" s="116"/>
      <c r="J364" s="116"/>
      <c r="K364" s="116"/>
      <c r="L364" s="116"/>
      <c r="M364" s="116"/>
      <c r="N364" s="116"/>
      <c r="O364" s="116"/>
      <c r="P364" s="128"/>
      <c r="Q364" s="128"/>
      <c r="R364" s="139">
        <f>IF(Y364&gt;0,E364+F364,0)</f>
        <v>0</v>
      </c>
      <c r="S364" s="137">
        <f t="shared" ref="S364:S439" si="178">R364/192555</f>
        <v>0</v>
      </c>
      <c r="T364" s="138">
        <f t="shared" ref="T364:T386" si="179">R364-Y364</f>
        <v>0</v>
      </c>
      <c r="U364" s="137">
        <f t="shared" ref="U364:U386" si="180">IF(Y364=0,0,IF(T364&lt;0,"负增长",T364/Y364))</f>
        <v>0</v>
      </c>
      <c r="V364" s="137">
        <f t="shared" ref="V364:V386" si="181">S364-Z364</f>
        <v>0</v>
      </c>
      <c r="Y364" s="87">
        <f t="shared" ref="Y364:Y386" si="182">W364+X364</f>
        <v>0</v>
      </c>
      <c r="Z364" s="137">
        <f t="shared" ref="Z364:Z439" si="183">Y364/129186</f>
        <v>0</v>
      </c>
      <c r="AB364" s="139"/>
    </row>
    <row r="365" ht="24.95" customHeight="1" spans="1:28">
      <c r="A365" s="103"/>
      <c r="B365" s="118">
        <v>2101099</v>
      </c>
      <c r="C365" s="119" t="s">
        <v>474</v>
      </c>
      <c r="D365" s="116">
        <f t="shared" si="162"/>
        <v>119</v>
      </c>
      <c r="E365" s="116"/>
      <c r="F365" s="116">
        <v>119</v>
      </c>
      <c r="G365" s="116"/>
      <c r="H365" s="116"/>
      <c r="I365" s="116"/>
      <c r="J365" s="116">
        <v>70</v>
      </c>
      <c r="K365" s="116"/>
      <c r="L365" s="116"/>
      <c r="M365" s="116"/>
      <c r="N365" s="116">
        <v>40</v>
      </c>
      <c r="O365" s="116"/>
      <c r="P365" s="128"/>
      <c r="Q365" s="128"/>
      <c r="R365" s="139">
        <f>IF(Y365&gt;0,E365+F365,0)</f>
        <v>0</v>
      </c>
      <c r="S365" s="137">
        <f t="shared" si="178"/>
        <v>0</v>
      </c>
      <c r="T365" s="138">
        <f t="shared" si="179"/>
        <v>0</v>
      </c>
      <c r="U365" s="137">
        <f t="shared" si="180"/>
        <v>0</v>
      </c>
      <c r="V365" s="137">
        <f t="shared" si="181"/>
        <v>0</v>
      </c>
      <c r="Y365" s="87">
        <f t="shared" si="182"/>
        <v>0</v>
      </c>
      <c r="Z365" s="137">
        <f t="shared" si="183"/>
        <v>0</v>
      </c>
      <c r="AB365" s="139"/>
    </row>
    <row r="366" ht="24.95" customHeight="1" spans="1:28">
      <c r="A366" s="103"/>
      <c r="B366" s="115">
        <v>2101200</v>
      </c>
      <c r="C366" s="115" t="s">
        <v>476</v>
      </c>
      <c r="D366" s="116">
        <f t="shared" si="162"/>
        <v>9179</v>
      </c>
      <c r="E366" s="116"/>
      <c r="F366" s="116">
        <v>9179</v>
      </c>
      <c r="G366" s="116">
        <f t="shared" ref="G366:O366" si="184">G367+G369+G368+G370</f>
        <v>0</v>
      </c>
      <c r="H366" s="116">
        <f t="shared" si="184"/>
        <v>0</v>
      </c>
      <c r="I366" s="116">
        <f t="shared" si="184"/>
        <v>0</v>
      </c>
      <c r="J366" s="116">
        <f t="shared" si="184"/>
        <v>0</v>
      </c>
      <c r="K366" s="116">
        <f t="shared" si="184"/>
        <v>0</v>
      </c>
      <c r="L366" s="116">
        <f t="shared" si="184"/>
        <v>0</v>
      </c>
      <c r="M366" s="116">
        <f t="shared" si="184"/>
        <v>0</v>
      </c>
      <c r="N366" s="116">
        <f t="shared" si="184"/>
        <v>0</v>
      </c>
      <c r="O366" s="116">
        <f t="shared" si="184"/>
        <v>0</v>
      </c>
      <c r="P366" s="128"/>
      <c r="Q366" s="128"/>
      <c r="R366" s="139"/>
      <c r="S366" s="137"/>
      <c r="T366" s="138"/>
      <c r="U366" s="137"/>
      <c r="V366" s="137"/>
      <c r="Y366" s="87"/>
      <c r="Z366" s="137"/>
      <c r="AB366" s="139"/>
    </row>
    <row r="367" ht="24.95" customHeight="1" spans="1:28">
      <c r="A367" s="103"/>
      <c r="B367" s="118">
        <v>2101201</v>
      </c>
      <c r="C367" s="144" t="s">
        <v>477</v>
      </c>
      <c r="D367" s="116">
        <f t="shared" si="162"/>
        <v>4826</v>
      </c>
      <c r="E367" s="116"/>
      <c r="F367" s="116">
        <v>4826</v>
      </c>
      <c r="G367" s="116"/>
      <c r="H367" s="116"/>
      <c r="I367" s="116"/>
      <c r="J367" s="116"/>
      <c r="K367" s="116"/>
      <c r="L367" s="116"/>
      <c r="M367" s="116"/>
      <c r="N367" s="116"/>
      <c r="O367" s="116"/>
      <c r="P367" s="128"/>
      <c r="Q367" s="128"/>
      <c r="R367" s="139"/>
      <c r="S367" s="137"/>
      <c r="T367" s="138"/>
      <c r="U367" s="137"/>
      <c r="V367" s="137"/>
      <c r="Y367" s="87"/>
      <c r="Z367" s="137"/>
      <c r="AB367" s="139"/>
    </row>
    <row r="368" ht="24.95" customHeight="1" spans="1:28">
      <c r="A368" s="103"/>
      <c r="B368" s="118">
        <v>2101202</v>
      </c>
      <c r="C368" s="144" t="s">
        <v>478</v>
      </c>
      <c r="D368" s="116">
        <f t="shared" si="162"/>
        <v>0</v>
      </c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28"/>
      <c r="Q368" s="128"/>
      <c r="R368" s="139"/>
      <c r="S368" s="137"/>
      <c r="T368" s="138"/>
      <c r="U368" s="137"/>
      <c r="V368" s="137"/>
      <c r="Y368" s="87"/>
      <c r="Z368" s="137"/>
      <c r="AB368" s="139"/>
    </row>
    <row r="369" ht="24.95" customHeight="1" spans="1:28">
      <c r="A369" s="103"/>
      <c r="B369" s="118">
        <v>2101203</v>
      </c>
      <c r="C369" s="144" t="s">
        <v>479</v>
      </c>
      <c r="D369" s="116">
        <f t="shared" si="162"/>
        <v>4353</v>
      </c>
      <c r="E369" s="116"/>
      <c r="F369" s="116">
        <v>4353</v>
      </c>
      <c r="G369" s="116"/>
      <c r="H369" s="116"/>
      <c r="I369" s="116"/>
      <c r="J369" s="116"/>
      <c r="K369" s="116"/>
      <c r="L369" s="116"/>
      <c r="M369" s="116"/>
      <c r="N369" s="116"/>
      <c r="O369" s="116"/>
      <c r="P369" s="128"/>
      <c r="Q369" s="128"/>
      <c r="R369" s="139"/>
      <c r="S369" s="137"/>
      <c r="T369" s="138"/>
      <c r="U369" s="137"/>
      <c r="V369" s="137"/>
      <c r="Y369" s="87"/>
      <c r="Z369" s="137"/>
      <c r="AB369" s="139"/>
    </row>
    <row r="370" ht="24.95" customHeight="1" spans="1:28">
      <c r="A370" s="103"/>
      <c r="B370" s="118">
        <v>2101204</v>
      </c>
      <c r="C370" s="144" t="s">
        <v>721</v>
      </c>
      <c r="D370" s="116">
        <f t="shared" si="162"/>
        <v>0</v>
      </c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28"/>
      <c r="Q370" s="128"/>
      <c r="R370" s="139"/>
      <c r="S370" s="137"/>
      <c r="T370" s="138"/>
      <c r="U370" s="137"/>
      <c r="V370" s="137"/>
      <c r="Y370" s="87"/>
      <c r="Z370" s="137"/>
      <c r="AB370" s="139"/>
    </row>
    <row r="371" ht="24.95" customHeight="1" spans="1:28">
      <c r="A371" s="103"/>
      <c r="B371" s="115">
        <v>2101301</v>
      </c>
      <c r="C371" s="115" t="s">
        <v>480</v>
      </c>
      <c r="D371" s="116">
        <f t="shared" si="162"/>
        <v>0</v>
      </c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28"/>
      <c r="Q371" s="128"/>
      <c r="R371" s="139"/>
      <c r="S371" s="137"/>
      <c r="T371" s="138"/>
      <c r="U371" s="137"/>
      <c r="V371" s="137"/>
      <c r="Y371" s="87"/>
      <c r="Z371" s="137"/>
      <c r="AB371" s="139"/>
    </row>
    <row r="372" ht="24.95" customHeight="1" spans="1:28">
      <c r="A372" s="103"/>
      <c r="B372" s="115">
        <v>2101401</v>
      </c>
      <c r="C372" s="115" t="s">
        <v>481</v>
      </c>
      <c r="D372" s="116">
        <f t="shared" si="162"/>
        <v>0</v>
      </c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28"/>
      <c r="Q372" s="128"/>
      <c r="R372" s="139"/>
      <c r="S372" s="137"/>
      <c r="T372" s="138"/>
      <c r="U372" s="137"/>
      <c r="V372" s="137"/>
      <c r="Y372" s="87"/>
      <c r="Z372" s="137"/>
      <c r="AB372" s="139"/>
    </row>
    <row r="373" ht="24.95" customHeight="1" spans="1:28">
      <c r="A373" s="103"/>
      <c r="B373" s="115">
        <v>2109900</v>
      </c>
      <c r="C373" s="115" t="s">
        <v>96</v>
      </c>
      <c r="D373" s="116">
        <f t="shared" si="162"/>
        <v>274</v>
      </c>
      <c r="E373" s="116"/>
      <c r="F373" s="116">
        <v>274</v>
      </c>
      <c r="G373" s="116"/>
      <c r="H373" s="116"/>
      <c r="I373" s="116"/>
      <c r="J373" s="116"/>
      <c r="K373" s="116"/>
      <c r="L373" s="116"/>
      <c r="M373" s="116"/>
      <c r="N373" s="116"/>
      <c r="O373" s="116"/>
      <c r="P373" s="128"/>
      <c r="Q373" s="128"/>
      <c r="R373" s="139">
        <f>IF(Y373&gt;0,E373+F373,0)</f>
        <v>0</v>
      </c>
      <c r="S373" s="137">
        <f>R373/192555</f>
        <v>0</v>
      </c>
      <c r="T373" s="138">
        <f>R373-Y373</f>
        <v>0</v>
      </c>
      <c r="U373" s="137">
        <f>IF(Y373=0,0,IF(T373&lt;0,"负增长",T373/Y373))</f>
        <v>0</v>
      </c>
      <c r="V373" s="137">
        <f>S373-Z373</f>
        <v>0</v>
      </c>
      <c r="Y373" s="87">
        <f>W373+X373</f>
        <v>0</v>
      </c>
      <c r="Z373" s="137">
        <f>Y373/129186</f>
        <v>0</v>
      </c>
      <c r="AB373" s="139"/>
    </row>
    <row r="374" ht="24.95" customHeight="1" spans="1:28">
      <c r="A374" s="103">
        <v>1</v>
      </c>
      <c r="B374" s="115">
        <v>2110000</v>
      </c>
      <c r="C374" s="115" t="s">
        <v>482</v>
      </c>
      <c r="D374" s="116">
        <f t="shared" si="162"/>
        <v>1750</v>
      </c>
      <c r="E374" s="116">
        <v>855</v>
      </c>
      <c r="F374" s="116">
        <v>895</v>
      </c>
      <c r="G374" s="116">
        <f t="shared" ref="G374:N374" si="185">G375+G379+G381++G386+G388+G391+G392+G395+G397</f>
        <v>908</v>
      </c>
      <c r="H374" s="116">
        <f t="shared" si="185"/>
        <v>0</v>
      </c>
      <c r="I374" s="116">
        <f t="shared" si="185"/>
        <v>0</v>
      </c>
      <c r="J374" s="116">
        <f t="shared" si="185"/>
        <v>100</v>
      </c>
      <c r="K374" s="116">
        <f t="shared" si="185"/>
        <v>0</v>
      </c>
      <c r="L374" s="116">
        <f t="shared" si="185"/>
        <v>0</v>
      </c>
      <c r="M374" s="116">
        <f t="shared" si="185"/>
        <v>0</v>
      </c>
      <c r="N374" s="116">
        <f t="shared" si="185"/>
        <v>20</v>
      </c>
      <c r="O374" s="116"/>
      <c r="P374" s="128"/>
      <c r="Q374" s="128"/>
      <c r="R374" s="139">
        <f>IF(Y374&gt;0,E374+F374,0)</f>
        <v>1750</v>
      </c>
      <c r="S374" s="137">
        <f>R374/223755.7</f>
        <v>0.0078</v>
      </c>
      <c r="T374" s="138">
        <f t="shared" si="179"/>
        <v>354</v>
      </c>
      <c r="U374" s="137">
        <f t="shared" si="180"/>
        <v>0.2535</v>
      </c>
      <c r="V374" s="137">
        <f t="shared" si="181"/>
        <v>0.0005</v>
      </c>
      <c r="W374" s="95">
        <v>381</v>
      </c>
      <c r="X374" s="95">
        <v>1015.5</v>
      </c>
      <c r="Y374" s="87">
        <f t="shared" si="182"/>
        <v>1396.5</v>
      </c>
      <c r="Z374" s="137">
        <f>Y374/192555</f>
        <v>0.0073</v>
      </c>
      <c r="AB374" s="139"/>
    </row>
    <row r="375" ht="24.95" customHeight="1" spans="1:28">
      <c r="A375" s="103">
        <v>1</v>
      </c>
      <c r="B375" s="115">
        <v>2110100</v>
      </c>
      <c r="C375" s="115" t="s">
        <v>483</v>
      </c>
      <c r="D375" s="116">
        <f t="shared" si="162"/>
        <v>873</v>
      </c>
      <c r="E375" s="116">
        <v>855</v>
      </c>
      <c r="F375" s="116">
        <v>18</v>
      </c>
      <c r="G375" s="116">
        <f t="shared" ref="G375:N375" si="186">SUM(G376:G378)</f>
        <v>50</v>
      </c>
      <c r="H375" s="116">
        <f t="shared" si="186"/>
        <v>0</v>
      </c>
      <c r="I375" s="116">
        <f t="shared" si="186"/>
        <v>0</v>
      </c>
      <c r="J375" s="116">
        <f t="shared" si="186"/>
        <v>100</v>
      </c>
      <c r="K375" s="116">
        <f t="shared" si="186"/>
        <v>0</v>
      </c>
      <c r="L375" s="116">
        <f t="shared" si="186"/>
        <v>0</v>
      </c>
      <c r="M375" s="116">
        <f t="shared" si="186"/>
        <v>0</v>
      </c>
      <c r="N375" s="116">
        <f t="shared" si="186"/>
        <v>20</v>
      </c>
      <c r="O375" s="116"/>
      <c r="P375" s="128"/>
      <c r="Q375" s="128"/>
      <c r="R375" s="139">
        <f>IF(Y375&gt;0,E375+F375,0)</f>
        <v>0</v>
      </c>
      <c r="S375" s="137">
        <f t="shared" si="178"/>
        <v>0</v>
      </c>
      <c r="T375" s="138">
        <f t="shared" si="179"/>
        <v>0</v>
      </c>
      <c r="U375" s="137">
        <f t="shared" si="180"/>
        <v>0</v>
      </c>
      <c r="V375" s="137">
        <f t="shared" si="181"/>
        <v>0</v>
      </c>
      <c r="Y375" s="87">
        <f t="shared" si="182"/>
        <v>0</v>
      </c>
      <c r="Z375" s="137">
        <f t="shared" si="183"/>
        <v>0</v>
      </c>
      <c r="AB375" s="139"/>
    </row>
    <row r="376" ht="24.95" customHeight="1" spans="1:28">
      <c r="A376" s="103"/>
      <c r="B376" s="118">
        <v>2110101</v>
      </c>
      <c r="C376" s="118" t="s">
        <v>176</v>
      </c>
      <c r="D376" s="116">
        <f t="shared" si="162"/>
        <v>855</v>
      </c>
      <c r="E376" s="116">
        <v>855</v>
      </c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28"/>
      <c r="Q376" s="128"/>
      <c r="R376" s="139">
        <f>IF(Y376&gt;0,E376+F376,0)</f>
        <v>0</v>
      </c>
      <c r="S376" s="137">
        <f t="shared" si="178"/>
        <v>0</v>
      </c>
      <c r="T376" s="138">
        <f t="shared" si="179"/>
        <v>0</v>
      </c>
      <c r="U376" s="137">
        <f t="shared" si="180"/>
        <v>0</v>
      </c>
      <c r="V376" s="137">
        <f t="shared" si="181"/>
        <v>0</v>
      </c>
      <c r="Y376" s="87">
        <f t="shared" si="182"/>
        <v>0</v>
      </c>
      <c r="Z376" s="137">
        <f t="shared" si="183"/>
        <v>0</v>
      </c>
      <c r="AB376" s="139"/>
    </row>
    <row r="377" ht="24.95" customHeight="1" spans="1:28">
      <c r="A377" s="103"/>
      <c r="B377" s="118">
        <v>2110102</v>
      </c>
      <c r="C377" s="118" t="s">
        <v>442</v>
      </c>
      <c r="D377" s="116">
        <f t="shared" si="162"/>
        <v>18</v>
      </c>
      <c r="E377" s="116"/>
      <c r="F377" s="116">
        <v>18</v>
      </c>
      <c r="G377" s="116"/>
      <c r="H377" s="116"/>
      <c r="I377" s="116"/>
      <c r="J377" s="116"/>
      <c r="K377" s="116"/>
      <c r="L377" s="116"/>
      <c r="M377" s="116"/>
      <c r="N377" s="116"/>
      <c r="O377" s="116"/>
      <c r="P377" s="128"/>
      <c r="Q377" s="128"/>
      <c r="R377" s="139"/>
      <c r="S377" s="137"/>
      <c r="T377" s="138"/>
      <c r="U377" s="137"/>
      <c r="V377" s="137"/>
      <c r="Y377" s="87"/>
      <c r="Z377" s="137"/>
      <c r="AB377" s="139"/>
    </row>
    <row r="378" ht="24.95" customHeight="1" spans="1:28">
      <c r="A378" s="103"/>
      <c r="B378" s="118">
        <v>2110199</v>
      </c>
      <c r="C378" s="118" t="s">
        <v>484</v>
      </c>
      <c r="D378" s="116">
        <f t="shared" si="162"/>
        <v>0</v>
      </c>
      <c r="E378" s="116"/>
      <c r="F378" s="116"/>
      <c r="G378" s="116">
        <v>50</v>
      </c>
      <c r="H378" s="116"/>
      <c r="I378" s="116"/>
      <c r="J378" s="116">
        <v>100</v>
      </c>
      <c r="K378" s="116"/>
      <c r="L378" s="116"/>
      <c r="M378" s="116"/>
      <c r="N378" s="116">
        <v>20</v>
      </c>
      <c r="O378" s="116"/>
      <c r="P378" s="128"/>
      <c r="Q378" s="128"/>
      <c r="R378" s="139">
        <f>IF(Y378&gt;0,E378+F378,0)</f>
        <v>0</v>
      </c>
      <c r="S378" s="137">
        <f t="shared" si="178"/>
        <v>0</v>
      </c>
      <c r="T378" s="138">
        <f t="shared" si="179"/>
        <v>0</v>
      </c>
      <c r="U378" s="137">
        <f t="shared" si="180"/>
        <v>0</v>
      </c>
      <c r="V378" s="137">
        <f t="shared" si="181"/>
        <v>0</v>
      </c>
      <c r="Y378" s="87">
        <f t="shared" si="182"/>
        <v>0</v>
      </c>
      <c r="Z378" s="137">
        <f t="shared" si="183"/>
        <v>0</v>
      </c>
      <c r="AB378" s="139"/>
    </row>
    <row r="379" ht="24.95" customHeight="1" spans="1:28">
      <c r="A379" s="103">
        <v>1</v>
      </c>
      <c r="B379" s="115">
        <v>2110200</v>
      </c>
      <c r="C379" s="115" t="s">
        <v>485</v>
      </c>
      <c r="D379" s="116">
        <f t="shared" si="162"/>
        <v>144</v>
      </c>
      <c r="E379" s="116"/>
      <c r="F379" s="116">
        <v>144</v>
      </c>
      <c r="G379" s="116">
        <f t="shared" ref="G379:N379" si="187">SUM(G380)</f>
        <v>0</v>
      </c>
      <c r="H379" s="116">
        <f t="shared" si="187"/>
        <v>0</v>
      </c>
      <c r="I379" s="116">
        <f t="shared" si="187"/>
        <v>0</v>
      </c>
      <c r="J379" s="116">
        <f t="shared" si="187"/>
        <v>0</v>
      </c>
      <c r="K379" s="116">
        <f t="shared" si="187"/>
        <v>0</v>
      </c>
      <c r="L379" s="116">
        <f t="shared" si="187"/>
        <v>0</v>
      </c>
      <c r="M379" s="116">
        <f t="shared" si="187"/>
        <v>0</v>
      </c>
      <c r="N379" s="116">
        <f t="shared" si="187"/>
        <v>0</v>
      </c>
      <c r="O379" s="116"/>
      <c r="P379" s="128"/>
      <c r="Q379" s="128"/>
      <c r="R379" s="139">
        <f>IF(Y379&gt;0,E379+F379,0)</f>
        <v>0</v>
      </c>
      <c r="S379" s="137">
        <f t="shared" si="178"/>
        <v>0</v>
      </c>
      <c r="T379" s="138">
        <f t="shared" si="179"/>
        <v>0</v>
      </c>
      <c r="U379" s="137">
        <f t="shared" si="180"/>
        <v>0</v>
      </c>
      <c r="V379" s="137">
        <f t="shared" si="181"/>
        <v>0</v>
      </c>
      <c r="Y379" s="87">
        <f t="shared" si="182"/>
        <v>0</v>
      </c>
      <c r="Z379" s="137">
        <f t="shared" si="183"/>
        <v>0</v>
      </c>
      <c r="AB379" s="139"/>
    </row>
    <row r="380" ht="24.95" customHeight="1" spans="1:28">
      <c r="A380" s="103"/>
      <c r="B380" s="118">
        <v>2110299</v>
      </c>
      <c r="C380" s="118" t="s">
        <v>486</v>
      </c>
      <c r="D380" s="116">
        <f t="shared" si="162"/>
        <v>144</v>
      </c>
      <c r="E380" s="116"/>
      <c r="F380" s="116">
        <v>144</v>
      </c>
      <c r="G380" s="116"/>
      <c r="H380" s="116"/>
      <c r="I380" s="116"/>
      <c r="J380" s="116"/>
      <c r="K380" s="116"/>
      <c r="L380" s="116"/>
      <c r="M380" s="116"/>
      <c r="N380" s="116"/>
      <c r="O380" s="116"/>
      <c r="P380" s="128"/>
      <c r="Q380" s="128"/>
      <c r="R380" s="139">
        <f>IF(Y380&gt;0,E380+F380,0)</f>
        <v>0</v>
      </c>
      <c r="S380" s="137">
        <f t="shared" si="178"/>
        <v>0</v>
      </c>
      <c r="T380" s="138">
        <f t="shared" si="179"/>
        <v>0</v>
      </c>
      <c r="U380" s="137">
        <f t="shared" si="180"/>
        <v>0</v>
      </c>
      <c r="V380" s="137">
        <f t="shared" si="181"/>
        <v>0</v>
      </c>
      <c r="Y380" s="87">
        <f t="shared" si="182"/>
        <v>0</v>
      </c>
      <c r="Z380" s="137">
        <f t="shared" si="183"/>
        <v>0</v>
      </c>
      <c r="AB380" s="139"/>
    </row>
    <row r="381" ht="24.95" customHeight="1" spans="1:28">
      <c r="A381" s="103">
        <v>1</v>
      </c>
      <c r="B381" s="115">
        <v>2110300</v>
      </c>
      <c r="C381" s="115" t="s">
        <v>487</v>
      </c>
      <c r="D381" s="116">
        <f t="shared" si="162"/>
        <v>719</v>
      </c>
      <c r="E381" s="116"/>
      <c r="F381" s="116">
        <v>719</v>
      </c>
      <c r="G381" s="116">
        <f t="shared" ref="G381:O381" si="188">SUM(G382:G385)</f>
        <v>845</v>
      </c>
      <c r="H381" s="116">
        <f t="shared" si="188"/>
        <v>0</v>
      </c>
      <c r="I381" s="116">
        <f t="shared" si="188"/>
        <v>0</v>
      </c>
      <c r="J381" s="116">
        <f t="shared" si="188"/>
        <v>0</v>
      </c>
      <c r="K381" s="116">
        <f t="shared" si="188"/>
        <v>0</v>
      </c>
      <c r="L381" s="116">
        <f t="shared" si="188"/>
        <v>0</v>
      </c>
      <c r="M381" s="116">
        <f t="shared" si="188"/>
        <v>0</v>
      </c>
      <c r="N381" s="116">
        <f t="shared" si="188"/>
        <v>0</v>
      </c>
      <c r="O381" s="116">
        <f t="shared" si="188"/>
        <v>0</v>
      </c>
      <c r="P381" s="128"/>
      <c r="Q381" s="128"/>
      <c r="R381" s="139">
        <f>IF(Y381&gt;0,E381+F381,0)</f>
        <v>0</v>
      </c>
      <c r="S381" s="137">
        <f t="shared" si="178"/>
        <v>0</v>
      </c>
      <c r="T381" s="138">
        <f t="shared" si="179"/>
        <v>0</v>
      </c>
      <c r="U381" s="137">
        <f t="shared" si="180"/>
        <v>0</v>
      </c>
      <c r="V381" s="137">
        <f t="shared" si="181"/>
        <v>0</v>
      </c>
      <c r="Y381" s="87">
        <f t="shared" si="182"/>
        <v>0</v>
      </c>
      <c r="Z381" s="137">
        <f t="shared" si="183"/>
        <v>0</v>
      </c>
      <c r="AB381" s="139"/>
    </row>
    <row r="382" ht="24.95" customHeight="1" spans="1:28">
      <c r="A382" s="103"/>
      <c r="B382" s="118">
        <v>2110301</v>
      </c>
      <c r="C382" s="118" t="s">
        <v>488</v>
      </c>
      <c r="D382" s="116">
        <f t="shared" si="162"/>
        <v>0</v>
      </c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28"/>
      <c r="Q382" s="128"/>
      <c r="R382" s="139"/>
      <c r="S382" s="137"/>
      <c r="T382" s="138"/>
      <c r="U382" s="137"/>
      <c r="V382" s="137"/>
      <c r="Y382" s="87"/>
      <c r="Z382" s="137"/>
      <c r="AB382" s="139"/>
    </row>
    <row r="383" ht="24.95" customHeight="1" spans="1:28">
      <c r="A383" s="103"/>
      <c r="B383" s="118">
        <v>2110302</v>
      </c>
      <c r="C383" s="118" t="s">
        <v>722</v>
      </c>
      <c r="D383" s="116">
        <f t="shared" si="162"/>
        <v>0</v>
      </c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28"/>
      <c r="Q383" s="128"/>
      <c r="R383" s="139"/>
      <c r="S383" s="137"/>
      <c r="T383" s="138"/>
      <c r="U383" s="137"/>
      <c r="V383" s="137"/>
      <c r="Y383" s="87"/>
      <c r="Z383" s="137"/>
      <c r="AB383" s="139"/>
    </row>
    <row r="384" ht="24.95" customHeight="1" spans="1:28">
      <c r="A384" s="103"/>
      <c r="B384" s="118">
        <v>2110307</v>
      </c>
      <c r="C384" s="118" t="s">
        <v>489</v>
      </c>
      <c r="D384" s="116">
        <f t="shared" si="162"/>
        <v>633</v>
      </c>
      <c r="E384" s="116"/>
      <c r="F384" s="116">
        <v>633</v>
      </c>
      <c r="G384" s="116">
        <v>720</v>
      </c>
      <c r="H384" s="116"/>
      <c r="I384" s="116"/>
      <c r="J384" s="116"/>
      <c r="K384" s="116"/>
      <c r="L384" s="116"/>
      <c r="M384" s="116"/>
      <c r="N384" s="116"/>
      <c r="O384" s="116"/>
      <c r="P384" s="128"/>
      <c r="Q384" s="128"/>
      <c r="R384" s="139">
        <f>IF(Y384&gt;0,E384+F384,0)</f>
        <v>0</v>
      </c>
      <c r="S384" s="137">
        <f t="shared" si="178"/>
        <v>0</v>
      </c>
      <c r="T384" s="138">
        <f t="shared" si="179"/>
        <v>0</v>
      </c>
      <c r="U384" s="137">
        <f t="shared" si="180"/>
        <v>0</v>
      </c>
      <c r="V384" s="137">
        <f t="shared" si="181"/>
        <v>0</v>
      </c>
      <c r="Y384" s="87">
        <f t="shared" si="182"/>
        <v>0</v>
      </c>
      <c r="Z384" s="137">
        <f t="shared" si="183"/>
        <v>0</v>
      </c>
      <c r="AB384" s="139"/>
    </row>
    <row r="385" ht="24.95" customHeight="1" spans="1:28">
      <c r="A385" s="103"/>
      <c r="B385" s="118">
        <v>2110399</v>
      </c>
      <c r="C385" s="118" t="s">
        <v>490</v>
      </c>
      <c r="D385" s="116">
        <f t="shared" si="162"/>
        <v>86</v>
      </c>
      <c r="E385" s="116"/>
      <c r="F385" s="116">
        <v>86</v>
      </c>
      <c r="G385" s="116">
        <v>125</v>
      </c>
      <c r="H385" s="116"/>
      <c r="I385" s="116"/>
      <c r="J385" s="116"/>
      <c r="K385" s="116"/>
      <c r="L385" s="116"/>
      <c r="M385" s="116"/>
      <c r="N385" s="116"/>
      <c r="O385" s="116"/>
      <c r="P385" s="128"/>
      <c r="Q385" s="128"/>
      <c r="R385" s="139">
        <f>IF(Y385&gt;0,E385+F385,0)</f>
        <v>0</v>
      </c>
      <c r="S385" s="137">
        <f t="shared" si="178"/>
        <v>0</v>
      </c>
      <c r="T385" s="138">
        <f t="shared" si="179"/>
        <v>0</v>
      </c>
      <c r="U385" s="137">
        <f t="shared" si="180"/>
        <v>0</v>
      </c>
      <c r="V385" s="137">
        <f t="shared" si="181"/>
        <v>0</v>
      </c>
      <c r="Y385" s="87">
        <f t="shared" si="182"/>
        <v>0</v>
      </c>
      <c r="Z385" s="137">
        <f t="shared" si="183"/>
        <v>0</v>
      </c>
      <c r="AB385" s="139"/>
    </row>
    <row r="386" ht="24.95" customHeight="1" spans="1:28">
      <c r="A386" s="103">
        <v>1</v>
      </c>
      <c r="B386" s="146">
        <v>2110400</v>
      </c>
      <c r="C386" s="147" t="s">
        <v>491</v>
      </c>
      <c r="D386" s="116">
        <f t="shared" si="162"/>
        <v>0</v>
      </c>
      <c r="E386" s="116"/>
      <c r="F386" s="116"/>
      <c r="G386" s="116">
        <f t="shared" ref="G386:N386" si="189">SUM(G387)</f>
        <v>0</v>
      </c>
      <c r="H386" s="116">
        <f t="shared" si="189"/>
        <v>0</v>
      </c>
      <c r="I386" s="116">
        <f t="shared" si="189"/>
        <v>0</v>
      </c>
      <c r="J386" s="116">
        <f t="shared" si="189"/>
        <v>0</v>
      </c>
      <c r="K386" s="116">
        <f t="shared" si="189"/>
        <v>0</v>
      </c>
      <c r="L386" s="116">
        <f t="shared" si="189"/>
        <v>0</v>
      </c>
      <c r="M386" s="116">
        <f t="shared" si="189"/>
        <v>0</v>
      </c>
      <c r="N386" s="116">
        <f t="shared" si="189"/>
        <v>0</v>
      </c>
      <c r="O386" s="116"/>
      <c r="P386" s="128"/>
      <c r="Q386" s="128"/>
      <c r="R386" s="139">
        <f>IF(Y386&gt;0,E386+F386,0)</f>
        <v>0</v>
      </c>
      <c r="S386" s="137">
        <f t="shared" si="178"/>
        <v>0</v>
      </c>
      <c r="T386" s="138">
        <f t="shared" si="179"/>
        <v>0</v>
      </c>
      <c r="U386" s="137">
        <f t="shared" si="180"/>
        <v>0</v>
      </c>
      <c r="V386" s="137">
        <f t="shared" si="181"/>
        <v>0</v>
      </c>
      <c r="Y386" s="87">
        <f t="shared" si="182"/>
        <v>0</v>
      </c>
      <c r="Z386" s="137">
        <f t="shared" si="183"/>
        <v>0</v>
      </c>
      <c r="AB386" s="139"/>
    </row>
    <row r="387" ht="24.95" customHeight="1" spans="1:28">
      <c r="A387" s="103"/>
      <c r="B387" s="148">
        <v>2110402</v>
      </c>
      <c r="C387" s="149" t="s">
        <v>492</v>
      </c>
      <c r="D387" s="116">
        <f t="shared" si="162"/>
        <v>0</v>
      </c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28"/>
      <c r="Q387" s="128"/>
      <c r="R387" s="139"/>
      <c r="S387" s="137">
        <f t="shared" si="178"/>
        <v>0</v>
      </c>
      <c r="T387" s="138"/>
      <c r="U387" s="137"/>
      <c r="V387" s="137"/>
      <c r="Y387" s="87"/>
      <c r="Z387" s="137">
        <f t="shared" si="183"/>
        <v>0</v>
      </c>
      <c r="AB387" s="139"/>
    </row>
    <row r="388" ht="24.95" customHeight="1" spans="1:28">
      <c r="A388" s="103">
        <v>1</v>
      </c>
      <c r="B388" s="115">
        <v>2110600</v>
      </c>
      <c r="C388" s="115" t="s">
        <v>102</v>
      </c>
      <c r="D388" s="116">
        <f t="shared" si="162"/>
        <v>0</v>
      </c>
      <c r="E388" s="116"/>
      <c r="F388" s="116"/>
      <c r="G388" s="116">
        <f t="shared" ref="G388:N388" si="190">SUM(G389:G390)</f>
        <v>0</v>
      </c>
      <c r="H388" s="116">
        <f t="shared" si="190"/>
        <v>0</v>
      </c>
      <c r="I388" s="116">
        <f t="shared" si="190"/>
        <v>0</v>
      </c>
      <c r="J388" s="116">
        <f t="shared" si="190"/>
        <v>0</v>
      </c>
      <c r="K388" s="116">
        <f t="shared" si="190"/>
        <v>0</v>
      </c>
      <c r="L388" s="116">
        <f t="shared" si="190"/>
        <v>0</v>
      </c>
      <c r="M388" s="116">
        <f t="shared" si="190"/>
        <v>0</v>
      </c>
      <c r="N388" s="116">
        <f t="shared" si="190"/>
        <v>0</v>
      </c>
      <c r="O388" s="116"/>
      <c r="P388" s="128"/>
      <c r="Q388" s="128"/>
      <c r="R388" s="139">
        <f t="shared" ref="R388:R393" si="191">IF(Y388&gt;0,E388+F388,0)</f>
        <v>0</v>
      </c>
      <c r="S388" s="137">
        <f t="shared" si="178"/>
        <v>0</v>
      </c>
      <c r="T388" s="138">
        <f t="shared" ref="T388:T422" si="192">R388-Y388</f>
        <v>0</v>
      </c>
      <c r="U388" s="137">
        <f t="shared" ref="U388:U422" si="193">IF(Y388=0,0,IF(T388&lt;0,"负增长",T388/Y388))</f>
        <v>0</v>
      </c>
      <c r="V388" s="137">
        <f t="shared" ref="V388:V422" si="194">S388-Z388</f>
        <v>0</v>
      </c>
      <c r="Y388" s="87">
        <f t="shared" ref="Y388:Y422" si="195">W388+X388</f>
        <v>0</v>
      </c>
      <c r="Z388" s="137">
        <f t="shared" si="183"/>
        <v>0</v>
      </c>
      <c r="AB388" s="139"/>
    </row>
    <row r="389" ht="24.95" customHeight="1" spans="1:28">
      <c r="A389" s="103"/>
      <c r="B389" s="118">
        <v>2110602</v>
      </c>
      <c r="C389" s="118" t="s">
        <v>493</v>
      </c>
      <c r="D389" s="116">
        <f t="shared" si="162"/>
        <v>0</v>
      </c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28"/>
      <c r="Q389" s="128"/>
      <c r="R389" s="139">
        <f t="shared" si="191"/>
        <v>0</v>
      </c>
      <c r="S389" s="137">
        <f t="shared" si="178"/>
        <v>0</v>
      </c>
      <c r="T389" s="138">
        <f t="shared" si="192"/>
        <v>0</v>
      </c>
      <c r="U389" s="137">
        <f t="shared" si="193"/>
        <v>0</v>
      </c>
      <c r="V389" s="137">
        <f t="shared" si="194"/>
        <v>0</v>
      </c>
      <c r="Y389" s="87">
        <f t="shared" si="195"/>
        <v>0</v>
      </c>
      <c r="Z389" s="137">
        <f t="shared" si="183"/>
        <v>0</v>
      </c>
      <c r="AB389" s="139"/>
    </row>
    <row r="390" ht="24.95" customHeight="1" spans="1:28">
      <c r="A390" s="103"/>
      <c r="B390" s="118">
        <v>2110699</v>
      </c>
      <c r="C390" s="118" t="s">
        <v>495</v>
      </c>
      <c r="D390" s="116">
        <f t="shared" si="162"/>
        <v>0</v>
      </c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28"/>
      <c r="Q390" s="128"/>
      <c r="R390" s="139">
        <f t="shared" si="191"/>
        <v>0</v>
      </c>
      <c r="S390" s="137">
        <f t="shared" si="178"/>
        <v>0</v>
      </c>
      <c r="T390" s="138">
        <f t="shared" si="192"/>
        <v>0</v>
      </c>
      <c r="U390" s="137">
        <f t="shared" si="193"/>
        <v>0</v>
      </c>
      <c r="V390" s="137">
        <f t="shared" si="194"/>
        <v>0</v>
      </c>
      <c r="Y390" s="87">
        <f t="shared" si="195"/>
        <v>0</v>
      </c>
      <c r="Z390" s="137">
        <f t="shared" si="183"/>
        <v>0</v>
      </c>
      <c r="AB390" s="139"/>
    </row>
    <row r="391" ht="24.95" customHeight="1" spans="1:28">
      <c r="A391" s="103"/>
      <c r="B391" s="146">
        <v>2111000</v>
      </c>
      <c r="C391" s="147" t="s">
        <v>496</v>
      </c>
      <c r="D391" s="116">
        <f t="shared" si="162"/>
        <v>0</v>
      </c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28"/>
      <c r="Q391" s="128"/>
      <c r="R391" s="139">
        <f t="shared" si="191"/>
        <v>0</v>
      </c>
      <c r="S391" s="137">
        <f t="shared" si="178"/>
        <v>0</v>
      </c>
      <c r="T391" s="138">
        <f t="shared" si="192"/>
        <v>0</v>
      </c>
      <c r="U391" s="137">
        <f t="shared" si="193"/>
        <v>0</v>
      </c>
      <c r="V391" s="137">
        <f t="shared" si="194"/>
        <v>0</v>
      </c>
      <c r="Y391" s="87">
        <f t="shared" si="195"/>
        <v>0</v>
      </c>
      <c r="Z391" s="137">
        <f t="shared" si="183"/>
        <v>0</v>
      </c>
      <c r="AB391" s="139"/>
    </row>
    <row r="392" ht="24.95" customHeight="1" spans="1:28">
      <c r="A392" s="103">
        <v>1</v>
      </c>
      <c r="B392" s="115">
        <v>2111100</v>
      </c>
      <c r="C392" s="115" t="s">
        <v>104</v>
      </c>
      <c r="D392" s="116">
        <f t="shared" si="162"/>
        <v>0</v>
      </c>
      <c r="E392" s="116"/>
      <c r="F392" s="116"/>
      <c r="G392" s="116">
        <f t="shared" ref="G392:O392" si="196">G393+G394</f>
        <v>0</v>
      </c>
      <c r="H392" s="116">
        <f t="shared" si="196"/>
        <v>0</v>
      </c>
      <c r="I392" s="116">
        <f t="shared" si="196"/>
        <v>0</v>
      </c>
      <c r="J392" s="116">
        <f t="shared" si="196"/>
        <v>0</v>
      </c>
      <c r="K392" s="116">
        <f t="shared" si="196"/>
        <v>0</v>
      </c>
      <c r="L392" s="116">
        <f t="shared" si="196"/>
        <v>0</v>
      </c>
      <c r="M392" s="116">
        <f t="shared" si="196"/>
        <v>0</v>
      </c>
      <c r="N392" s="116">
        <f t="shared" si="196"/>
        <v>0</v>
      </c>
      <c r="O392" s="116">
        <f t="shared" si="196"/>
        <v>0</v>
      </c>
      <c r="P392" s="128"/>
      <c r="Q392" s="128"/>
      <c r="R392" s="139">
        <f t="shared" si="191"/>
        <v>0</v>
      </c>
      <c r="S392" s="137">
        <f t="shared" si="178"/>
        <v>0</v>
      </c>
      <c r="T392" s="138">
        <f t="shared" si="192"/>
        <v>0</v>
      </c>
      <c r="U392" s="137">
        <f t="shared" si="193"/>
        <v>0</v>
      </c>
      <c r="V392" s="137">
        <f t="shared" si="194"/>
        <v>0</v>
      </c>
      <c r="Y392" s="87">
        <f t="shared" si="195"/>
        <v>0</v>
      </c>
      <c r="Z392" s="137">
        <f t="shared" si="183"/>
        <v>0</v>
      </c>
      <c r="AB392" s="139"/>
    </row>
    <row r="393" ht="24.95" customHeight="1" spans="1:28">
      <c r="A393" s="103"/>
      <c r="B393" s="118">
        <v>2111103</v>
      </c>
      <c r="C393" s="118" t="s">
        <v>497</v>
      </c>
      <c r="D393" s="116">
        <f t="shared" ref="D393:D456" si="197">E393+F393</f>
        <v>0</v>
      </c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28"/>
      <c r="Q393" s="128"/>
      <c r="R393" s="139">
        <f t="shared" si="191"/>
        <v>0</v>
      </c>
      <c r="S393" s="137">
        <f t="shared" si="178"/>
        <v>0</v>
      </c>
      <c r="T393" s="138">
        <f t="shared" si="192"/>
        <v>0</v>
      </c>
      <c r="U393" s="137">
        <f t="shared" si="193"/>
        <v>0</v>
      </c>
      <c r="V393" s="137">
        <f t="shared" si="194"/>
        <v>0</v>
      </c>
      <c r="Y393" s="87">
        <f t="shared" si="195"/>
        <v>0</v>
      </c>
      <c r="Z393" s="137">
        <f t="shared" si="183"/>
        <v>0</v>
      </c>
      <c r="AB393" s="139"/>
    </row>
    <row r="394" ht="24.95" customHeight="1" spans="1:28">
      <c r="A394" s="103"/>
      <c r="B394" s="118">
        <v>2111199</v>
      </c>
      <c r="C394" s="118" t="s">
        <v>498</v>
      </c>
      <c r="D394" s="116">
        <f t="shared" si="197"/>
        <v>0</v>
      </c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28"/>
      <c r="Q394" s="128"/>
      <c r="R394" s="139"/>
      <c r="S394" s="137"/>
      <c r="T394" s="138"/>
      <c r="U394" s="137"/>
      <c r="V394" s="137"/>
      <c r="Y394" s="87"/>
      <c r="Z394" s="137"/>
      <c r="AB394" s="139"/>
    </row>
    <row r="395" ht="24.95" customHeight="1" spans="1:28">
      <c r="A395" s="103">
        <v>1</v>
      </c>
      <c r="B395" s="115">
        <v>2111400</v>
      </c>
      <c r="C395" s="115" t="s">
        <v>105</v>
      </c>
      <c r="D395" s="116">
        <f t="shared" si="197"/>
        <v>14</v>
      </c>
      <c r="E395" s="116"/>
      <c r="F395" s="116">
        <v>14</v>
      </c>
      <c r="G395" s="116">
        <f t="shared" ref="G395:N395" si="198">SUM(G396)</f>
        <v>13</v>
      </c>
      <c r="H395" s="116">
        <f t="shared" si="198"/>
        <v>0</v>
      </c>
      <c r="I395" s="116">
        <f t="shared" si="198"/>
        <v>0</v>
      </c>
      <c r="J395" s="116">
        <f t="shared" si="198"/>
        <v>0</v>
      </c>
      <c r="K395" s="116">
        <f t="shared" si="198"/>
        <v>0</v>
      </c>
      <c r="L395" s="116">
        <f t="shared" si="198"/>
        <v>0</v>
      </c>
      <c r="M395" s="116">
        <f t="shared" si="198"/>
        <v>0</v>
      </c>
      <c r="N395" s="116">
        <f t="shared" si="198"/>
        <v>0</v>
      </c>
      <c r="O395" s="116"/>
      <c r="P395" s="128"/>
      <c r="Q395" s="128"/>
      <c r="R395" s="139">
        <f t="shared" ref="R395:R400" si="199">IF(Y395&gt;0,E395+F395,0)</f>
        <v>0</v>
      </c>
      <c r="S395" s="137">
        <f t="shared" si="178"/>
        <v>0</v>
      </c>
      <c r="T395" s="138">
        <f t="shared" si="192"/>
        <v>0</v>
      </c>
      <c r="U395" s="137">
        <f t="shared" si="193"/>
        <v>0</v>
      </c>
      <c r="V395" s="137">
        <f t="shared" si="194"/>
        <v>0</v>
      </c>
      <c r="Y395" s="87">
        <f t="shared" si="195"/>
        <v>0</v>
      </c>
      <c r="Z395" s="137">
        <f t="shared" si="183"/>
        <v>0</v>
      </c>
      <c r="AB395" s="139"/>
    </row>
    <row r="396" ht="24.95" customHeight="1" spans="1:28">
      <c r="A396" s="103"/>
      <c r="B396" s="118">
        <v>2111499</v>
      </c>
      <c r="C396" s="118" t="s">
        <v>499</v>
      </c>
      <c r="D396" s="116">
        <f t="shared" si="197"/>
        <v>14</v>
      </c>
      <c r="E396" s="116"/>
      <c r="F396" s="116">
        <v>14</v>
      </c>
      <c r="G396" s="116">
        <v>13</v>
      </c>
      <c r="H396" s="116"/>
      <c r="I396" s="116"/>
      <c r="J396" s="116"/>
      <c r="K396" s="116"/>
      <c r="L396" s="116"/>
      <c r="M396" s="116"/>
      <c r="N396" s="116"/>
      <c r="O396" s="116"/>
      <c r="P396" s="128"/>
      <c r="Q396" s="128"/>
      <c r="R396" s="139">
        <f t="shared" si="199"/>
        <v>0</v>
      </c>
      <c r="S396" s="137">
        <f t="shared" si="178"/>
        <v>0</v>
      </c>
      <c r="T396" s="138">
        <f t="shared" si="192"/>
        <v>0</v>
      </c>
      <c r="U396" s="137">
        <f t="shared" si="193"/>
        <v>0</v>
      </c>
      <c r="V396" s="137">
        <f t="shared" si="194"/>
        <v>0</v>
      </c>
      <c r="Y396" s="87">
        <f t="shared" si="195"/>
        <v>0</v>
      </c>
      <c r="Z396" s="137">
        <f t="shared" si="183"/>
        <v>0</v>
      </c>
      <c r="AB396" s="139"/>
    </row>
    <row r="397" ht="24.95" customHeight="1" spans="1:28">
      <c r="A397" s="103"/>
      <c r="B397" s="115">
        <v>2119900</v>
      </c>
      <c r="C397" s="115" t="s">
        <v>500</v>
      </c>
      <c r="D397" s="116">
        <f t="shared" si="197"/>
        <v>0</v>
      </c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28"/>
      <c r="Q397" s="128"/>
      <c r="R397" s="139">
        <f t="shared" si="199"/>
        <v>0</v>
      </c>
      <c r="S397" s="137">
        <f t="shared" si="178"/>
        <v>0</v>
      </c>
      <c r="T397" s="138">
        <f t="shared" si="192"/>
        <v>0</v>
      </c>
      <c r="U397" s="137">
        <f t="shared" si="193"/>
        <v>0</v>
      </c>
      <c r="V397" s="137">
        <f t="shared" si="194"/>
        <v>0</v>
      </c>
      <c r="Y397" s="87">
        <f t="shared" si="195"/>
        <v>0</v>
      </c>
      <c r="Z397" s="137">
        <f t="shared" si="183"/>
        <v>0</v>
      </c>
      <c r="AB397" s="139"/>
    </row>
    <row r="398" ht="24.95" customHeight="1" spans="1:28">
      <c r="A398" s="103">
        <v>1</v>
      </c>
      <c r="B398" s="115">
        <v>2120000</v>
      </c>
      <c r="C398" s="115" t="s">
        <v>501</v>
      </c>
      <c r="D398" s="116">
        <f t="shared" si="197"/>
        <v>9096</v>
      </c>
      <c r="E398" s="116">
        <v>6100</v>
      </c>
      <c r="F398" s="116">
        <v>2996</v>
      </c>
      <c r="G398" s="116">
        <f t="shared" ref="G398:N398" si="200">G399+G409+G410+G411+G412+G413</f>
        <v>2350</v>
      </c>
      <c r="H398" s="116">
        <f t="shared" si="200"/>
        <v>0</v>
      </c>
      <c r="I398" s="116">
        <f t="shared" si="200"/>
        <v>0</v>
      </c>
      <c r="J398" s="116">
        <f t="shared" si="200"/>
        <v>0</v>
      </c>
      <c r="K398" s="116">
        <f t="shared" si="200"/>
        <v>0</v>
      </c>
      <c r="L398" s="116">
        <f t="shared" si="200"/>
        <v>0</v>
      </c>
      <c r="M398" s="116">
        <f t="shared" si="200"/>
        <v>0</v>
      </c>
      <c r="N398" s="116">
        <f t="shared" si="200"/>
        <v>1118</v>
      </c>
      <c r="O398" s="116"/>
      <c r="P398" s="128"/>
      <c r="Q398" s="128"/>
      <c r="R398" s="139">
        <f t="shared" si="199"/>
        <v>9096</v>
      </c>
      <c r="S398" s="137">
        <f>R398/223755.7</f>
        <v>0.0407</v>
      </c>
      <c r="T398" s="138">
        <f t="shared" si="192"/>
        <v>3121</v>
      </c>
      <c r="U398" s="137">
        <f t="shared" si="193"/>
        <v>0.5223</v>
      </c>
      <c r="V398" s="137">
        <f t="shared" si="194"/>
        <v>0.0097</v>
      </c>
      <c r="W398" s="95">
        <v>3034.5</v>
      </c>
      <c r="X398" s="95">
        <v>2940.6</v>
      </c>
      <c r="Y398" s="87">
        <f t="shared" si="195"/>
        <v>5975.1</v>
      </c>
      <c r="Z398" s="137">
        <f>Y398/192555</f>
        <v>0.031</v>
      </c>
      <c r="AB398" s="139"/>
    </row>
    <row r="399" ht="24.95" customHeight="1" spans="1:28">
      <c r="A399" s="103">
        <v>1</v>
      </c>
      <c r="B399" s="115">
        <v>2120100</v>
      </c>
      <c r="C399" s="115" t="s">
        <v>502</v>
      </c>
      <c r="D399" s="116">
        <f t="shared" si="197"/>
        <v>6517</v>
      </c>
      <c r="E399" s="116">
        <v>6100</v>
      </c>
      <c r="F399" s="116">
        <v>417</v>
      </c>
      <c r="G399" s="116">
        <f t="shared" ref="G399:N399" si="201">G400+G408+G406+G407</f>
        <v>0</v>
      </c>
      <c r="H399" s="116">
        <f t="shared" si="201"/>
        <v>0</v>
      </c>
      <c r="I399" s="116">
        <f t="shared" si="201"/>
        <v>0</v>
      </c>
      <c r="J399" s="116">
        <f t="shared" si="201"/>
        <v>0</v>
      </c>
      <c r="K399" s="116">
        <f t="shared" si="201"/>
        <v>0</v>
      </c>
      <c r="L399" s="116">
        <f t="shared" si="201"/>
        <v>0</v>
      </c>
      <c r="M399" s="116">
        <f t="shared" si="201"/>
        <v>0</v>
      </c>
      <c r="N399" s="116">
        <f t="shared" si="201"/>
        <v>798</v>
      </c>
      <c r="O399" s="116">
        <f>O400+O408+O406</f>
        <v>0</v>
      </c>
      <c r="P399" s="128"/>
      <c r="Q399" s="128"/>
      <c r="R399" s="139">
        <f t="shared" si="199"/>
        <v>0</v>
      </c>
      <c r="S399" s="137">
        <f t="shared" si="178"/>
        <v>0</v>
      </c>
      <c r="T399" s="138">
        <f t="shared" si="192"/>
        <v>0</v>
      </c>
      <c r="U399" s="137">
        <f t="shared" si="193"/>
        <v>0</v>
      </c>
      <c r="V399" s="137">
        <f t="shared" si="194"/>
        <v>0</v>
      </c>
      <c r="Y399" s="87">
        <f t="shared" si="195"/>
        <v>0</v>
      </c>
      <c r="Z399" s="137">
        <f t="shared" si="183"/>
        <v>0</v>
      </c>
      <c r="AB399" s="139"/>
    </row>
    <row r="400" ht="24.95" customHeight="1" spans="1:28">
      <c r="A400" s="103">
        <v>1</v>
      </c>
      <c r="B400" s="118">
        <v>2120101</v>
      </c>
      <c r="C400" s="118" t="s">
        <v>176</v>
      </c>
      <c r="D400" s="116">
        <f t="shared" si="197"/>
        <v>6100</v>
      </c>
      <c r="E400" s="116">
        <v>6100</v>
      </c>
      <c r="F400" s="116"/>
      <c r="G400" s="116">
        <f t="shared" ref="G400:N400" si="202">SUM(G401:G405)</f>
        <v>0</v>
      </c>
      <c r="H400" s="116">
        <f t="shared" si="202"/>
        <v>0</v>
      </c>
      <c r="I400" s="116">
        <f t="shared" si="202"/>
        <v>0</v>
      </c>
      <c r="J400" s="116">
        <f t="shared" si="202"/>
        <v>0</v>
      </c>
      <c r="K400" s="116">
        <f t="shared" si="202"/>
        <v>0</v>
      </c>
      <c r="L400" s="116">
        <f t="shared" si="202"/>
        <v>0</v>
      </c>
      <c r="M400" s="116">
        <f t="shared" si="202"/>
        <v>0</v>
      </c>
      <c r="N400" s="116">
        <f t="shared" si="202"/>
        <v>0</v>
      </c>
      <c r="O400" s="116"/>
      <c r="P400" s="128"/>
      <c r="Q400" s="128"/>
      <c r="R400" s="139">
        <f t="shared" si="199"/>
        <v>0</v>
      </c>
      <c r="S400" s="137">
        <f t="shared" si="178"/>
        <v>0</v>
      </c>
      <c r="T400" s="138">
        <f t="shared" si="192"/>
        <v>0</v>
      </c>
      <c r="U400" s="137">
        <f t="shared" si="193"/>
        <v>0</v>
      </c>
      <c r="V400" s="137">
        <f t="shared" si="194"/>
        <v>0</v>
      </c>
      <c r="Y400" s="87">
        <f t="shared" si="195"/>
        <v>0</v>
      </c>
      <c r="Z400" s="137">
        <f t="shared" si="183"/>
        <v>0</v>
      </c>
      <c r="AB400" s="139"/>
    </row>
    <row r="401" ht="24.95" customHeight="1" spans="1:28">
      <c r="A401" s="103"/>
      <c r="B401" s="118"/>
      <c r="C401" s="118" t="s">
        <v>723</v>
      </c>
      <c r="D401" s="116">
        <f t="shared" si="197"/>
        <v>300</v>
      </c>
      <c r="E401" s="116">
        <v>300</v>
      </c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28"/>
      <c r="Q401" s="128"/>
      <c r="R401" s="139">
        <f>IF(Y401&gt;0,#REF!+F401,0)</f>
        <v>0</v>
      </c>
      <c r="S401" s="137">
        <f t="shared" si="178"/>
        <v>0</v>
      </c>
      <c r="T401" s="138">
        <f t="shared" si="192"/>
        <v>0</v>
      </c>
      <c r="U401" s="137">
        <f t="shared" si="193"/>
        <v>0</v>
      </c>
      <c r="V401" s="137">
        <f t="shared" si="194"/>
        <v>0</v>
      </c>
      <c r="Y401" s="87">
        <f t="shared" si="195"/>
        <v>0</v>
      </c>
      <c r="Z401" s="137">
        <f t="shared" si="183"/>
        <v>0</v>
      </c>
      <c r="AB401" s="139"/>
    </row>
    <row r="402" ht="24.95" customHeight="1" spans="1:28">
      <c r="A402" s="103"/>
      <c r="B402" s="118"/>
      <c r="C402" s="118" t="s">
        <v>504</v>
      </c>
      <c r="D402" s="116">
        <f t="shared" si="197"/>
        <v>246</v>
      </c>
      <c r="E402" s="116">
        <v>246</v>
      </c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28"/>
      <c r="Q402" s="128"/>
      <c r="R402" s="139">
        <f>IF(Y402&gt;0,#REF!+F402,0)</f>
        <v>0</v>
      </c>
      <c r="S402" s="137">
        <f t="shared" si="178"/>
        <v>0</v>
      </c>
      <c r="T402" s="138">
        <f t="shared" si="192"/>
        <v>0</v>
      </c>
      <c r="U402" s="137">
        <f t="shared" si="193"/>
        <v>0</v>
      </c>
      <c r="V402" s="137">
        <f t="shared" si="194"/>
        <v>0</v>
      </c>
      <c r="Y402" s="87">
        <f t="shared" si="195"/>
        <v>0</v>
      </c>
      <c r="Z402" s="137">
        <f t="shared" si="183"/>
        <v>0</v>
      </c>
      <c r="AB402" s="139"/>
    </row>
    <row r="403" ht="24.95" customHeight="1" spans="1:28">
      <c r="A403" s="103"/>
      <c r="B403" s="118"/>
      <c r="C403" s="118" t="s">
        <v>505</v>
      </c>
      <c r="D403" s="116">
        <f t="shared" si="197"/>
        <v>3966</v>
      </c>
      <c r="E403" s="116">
        <v>3966</v>
      </c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28"/>
      <c r="Q403" s="128"/>
      <c r="R403" s="139">
        <f>IF(Y403&gt;0,#REF!+F403,0)</f>
        <v>0</v>
      </c>
      <c r="S403" s="137">
        <f t="shared" si="178"/>
        <v>0</v>
      </c>
      <c r="T403" s="138">
        <f t="shared" si="192"/>
        <v>0</v>
      </c>
      <c r="U403" s="137">
        <f t="shared" si="193"/>
        <v>0</v>
      </c>
      <c r="V403" s="137">
        <f t="shared" si="194"/>
        <v>0</v>
      </c>
      <c r="Y403" s="87">
        <f t="shared" si="195"/>
        <v>0</v>
      </c>
      <c r="Z403" s="137">
        <f t="shared" si="183"/>
        <v>0</v>
      </c>
      <c r="AB403" s="139"/>
    </row>
    <row r="404" ht="24.95" customHeight="1" spans="1:28">
      <c r="A404" s="103"/>
      <c r="B404" s="118"/>
      <c r="C404" s="118" t="s">
        <v>506</v>
      </c>
      <c r="D404" s="116">
        <f t="shared" si="197"/>
        <v>886</v>
      </c>
      <c r="E404" s="116">
        <v>886</v>
      </c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28"/>
      <c r="Q404" s="128"/>
      <c r="R404" s="139">
        <f>IF(Y404&gt;0,#REF!+F404,0)</f>
        <v>0</v>
      </c>
      <c r="S404" s="137">
        <f t="shared" si="178"/>
        <v>0</v>
      </c>
      <c r="T404" s="138">
        <f t="shared" si="192"/>
        <v>0</v>
      </c>
      <c r="U404" s="137">
        <f t="shared" si="193"/>
        <v>0</v>
      </c>
      <c r="V404" s="137">
        <f t="shared" si="194"/>
        <v>0</v>
      </c>
      <c r="Y404" s="87">
        <f t="shared" si="195"/>
        <v>0</v>
      </c>
      <c r="Z404" s="137">
        <f t="shared" si="183"/>
        <v>0</v>
      </c>
      <c r="AB404" s="139"/>
    </row>
    <row r="405" ht="24.95" customHeight="1" spans="1:28">
      <c r="A405" s="103"/>
      <c r="B405" s="118"/>
      <c r="C405" s="118" t="s">
        <v>507</v>
      </c>
      <c r="D405" s="116">
        <f t="shared" si="197"/>
        <v>702</v>
      </c>
      <c r="E405" s="116">
        <v>702</v>
      </c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28"/>
      <c r="Q405" s="128"/>
      <c r="R405" s="139">
        <f>IF(Y405&gt;0,#REF!+F405,0)</f>
        <v>0</v>
      </c>
      <c r="S405" s="137">
        <f t="shared" si="178"/>
        <v>0</v>
      </c>
      <c r="T405" s="138">
        <f t="shared" si="192"/>
        <v>0</v>
      </c>
      <c r="U405" s="137">
        <f t="shared" si="193"/>
        <v>0</v>
      </c>
      <c r="V405" s="137">
        <f t="shared" si="194"/>
        <v>0</v>
      </c>
      <c r="Y405" s="87">
        <f t="shared" si="195"/>
        <v>0</v>
      </c>
      <c r="Z405" s="137">
        <f t="shared" si="183"/>
        <v>0</v>
      </c>
      <c r="AB405" s="139"/>
    </row>
    <row r="406" ht="24.95" customHeight="1" spans="1:28">
      <c r="A406" s="103"/>
      <c r="B406" s="118">
        <v>2120104</v>
      </c>
      <c r="C406" s="118" t="s">
        <v>508</v>
      </c>
      <c r="D406" s="116">
        <f t="shared" si="197"/>
        <v>246</v>
      </c>
      <c r="E406" s="116"/>
      <c r="F406" s="116">
        <v>246</v>
      </c>
      <c r="G406" s="116"/>
      <c r="H406" s="116"/>
      <c r="I406" s="116"/>
      <c r="J406" s="116"/>
      <c r="K406" s="116"/>
      <c r="L406" s="116"/>
      <c r="M406" s="116"/>
      <c r="N406" s="116"/>
      <c r="O406" s="116"/>
      <c r="P406" s="128"/>
      <c r="Q406" s="128"/>
      <c r="R406" s="139"/>
      <c r="S406" s="137"/>
      <c r="T406" s="138"/>
      <c r="U406" s="137"/>
      <c r="V406" s="137"/>
      <c r="Y406" s="87"/>
      <c r="Z406" s="137"/>
      <c r="AB406" s="139"/>
    </row>
    <row r="407" ht="24.95" customHeight="1" spans="1:28">
      <c r="A407" s="103"/>
      <c r="B407" s="118">
        <v>2120108</v>
      </c>
      <c r="C407" s="118" t="s">
        <v>509</v>
      </c>
      <c r="D407" s="116">
        <f t="shared" si="197"/>
        <v>171</v>
      </c>
      <c r="E407" s="116"/>
      <c r="F407" s="116">
        <v>171</v>
      </c>
      <c r="G407" s="116"/>
      <c r="H407" s="116"/>
      <c r="I407" s="116"/>
      <c r="J407" s="116"/>
      <c r="K407" s="116"/>
      <c r="L407" s="116"/>
      <c r="M407" s="116"/>
      <c r="N407" s="116"/>
      <c r="O407" s="116"/>
      <c r="P407" s="128"/>
      <c r="Q407" s="128"/>
      <c r="R407" s="139"/>
      <c r="S407" s="137"/>
      <c r="T407" s="138"/>
      <c r="U407" s="137"/>
      <c r="V407" s="137"/>
      <c r="Y407" s="87"/>
      <c r="Z407" s="137"/>
      <c r="AB407" s="139"/>
    </row>
    <row r="408" ht="24.95" customHeight="1" spans="1:28">
      <c r="A408" s="103"/>
      <c r="B408" s="118">
        <v>2120199</v>
      </c>
      <c r="C408" s="118" t="s">
        <v>510</v>
      </c>
      <c r="D408" s="116">
        <f t="shared" si="197"/>
        <v>0</v>
      </c>
      <c r="E408" s="116"/>
      <c r="F408" s="116"/>
      <c r="G408" s="116"/>
      <c r="H408" s="116"/>
      <c r="I408" s="116"/>
      <c r="J408" s="116"/>
      <c r="K408" s="116"/>
      <c r="L408" s="116"/>
      <c r="M408" s="116"/>
      <c r="N408" s="116">
        <v>798</v>
      </c>
      <c r="O408" s="116"/>
      <c r="P408" s="128"/>
      <c r="Q408" s="128"/>
      <c r="R408" s="139">
        <f t="shared" ref="R408:R422" si="203">IF(Y408&gt;0,E408+F408,0)</f>
        <v>0</v>
      </c>
      <c r="S408" s="137">
        <f t="shared" si="178"/>
        <v>0</v>
      </c>
      <c r="T408" s="138">
        <f t="shared" si="192"/>
        <v>0</v>
      </c>
      <c r="U408" s="137">
        <f t="shared" si="193"/>
        <v>0</v>
      </c>
      <c r="V408" s="137">
        <f t="shared" si="194"/>
        <v>0</v>
      </c>
      <c r="Y408" s="87">
        <f t="shared" si="195"/>
        <v>0</v>
      </c>
      <c r="Z408" s="137">
        <f t="shared" si="183"/>
        <v>0</v>
      </c>
      <c r="AB408" s="139"/>
    </row>
    <row r="409" ht="24.95" customHeight="1" spans="1:28">
      <c r="A409" s="103"/>
      <c r="B409" s="115">
        <v>2120200</v>
      </c>
      <c r="C409" s="115" t="s">
        <v>511</v>
      </c>
      <c r="D409" s="116">
        <f t="shared" si="197"/>
        <v>378</v>
      </c>
      <c r="E409" s="116"/>
      <c r="F409" s="116">
        <v>378</v>
      </c>
      <c r="G409" s="116"/>
      <c r="H409" s="116"/>
      <c r="I409" s="116"/>
      <c r="J409" s="116"/>
      <c r="K409" s="116"/>
      <c r="L409" s="116"/>
      <c r="M409" s="116"/>
      <c r="N409" s="116"/>
      <c r="O409" s="116"/>
      <c r="P409" s="128"/>
      <c r="Q409" s="128"/>
      <c r="R409" s="139">
        <f t="shared" si="203"/>
        <v>0</v>
      </c>
      <c r="S409" s="137">
        <f t="shared" si="178"/>
        <v>0</v>
      </c>
      <c r="T409" s="138">
        <f t="shared" si="192"/>
        <v>0</v>
      </c>
      <c r="U409" s="137">
        <f t="shared" si="193"/>
        <v>0</v>
      </c>
      <c r="V409" s="137">
        <f t="shared" si="194"/>
        <v>0</v>
      </c>
      <c r="Y409" s="87">
        <f t="shared" si="195"/>
        <v>0</v>
      </c>
      <c r="Z409" s="137">
        <f t="shared" si="183"/>
        <v>0</v>
      </c>
      <c r="AB409" s="139"/>
    </row>
    <row r="410" ht="24.95" customHeight="1" spans="1:28">
      <c r="A410" s="103"/>
      <c r="B410" s="115">
        <v>2120399</v>
      </c>
      <c r="C410" s="115" t="s">
        <v>512</v>
      </c>
      <c r="D410" s="116">
        <f t="shared" si="197"/>
        <v>1835</v>
      </c>
      <c r="E410" s="116"/>
      <c r="F410" s="116">
        <v>1835</v>
      </c>
      <c r="G410" s="116">
        <v>2350</v>
      </c>
      <c r="H410" s="116"/>
      <c r="I410" s="116"/>
      <c r="J410" s="116"/>
      <c r="K410" s="116"/>
      <c r="L410" s="116"/>
      <c r="M410" s="116"/>
      <c r="N410" s="116"/>
      <c r="O410" s="116"/>
      <c r="P410" s="128"/>
      <c r="Q410" s="128"/>
      <c r="R410" s="139">
        <f t="shared" si="203"/>
        <v>0</v>
      </c>
      <c r="S410" s="137">
        <f t="shared" si="178"/>
        <v>0</v>
      </c>
      <c r="T410" s="138">
        <f t="shared" si="192"/>
        <v>0</v>
      </c>
      <c r="U410" s="137">
        <f t="shared" si="193"/>
        <v>0</v>
      </c>
      <c r="V410" s="137">
        <f t="shared" si="194"/>
        <v>0</v>
      </c>
      <c r="Y410" s="87">
        <f t="shared" si="195"/>
        <v>0</v>
      </c>
      <c r="Z410" s="137">
        <f t="shared" si="183"/>
        <v>0</v>
      </c>
      <c r="AB410" s="139"/>
    </row>
    <row r="411" ht="24.95" customHeight="1" spans="1:28">
      <c r="A411" s="103"/>
      <c r="B411" s="115">
        <v>2120501</v>
      </c>
      <c r="C411" s="115" t="s">
        <v>513</v>
      </c>
      <c r="D411" s="116">
        <f t="shared" si="197"/>
        <v>0</v>
      </c>
      <c r="E411" s="116"/>
      <c r="F411" s="116"/>
      <c r="G411" s="116"/>
      <c r="H411" s="116"/>
      <c r="I411" s="116"/>
      <c r="J411" s="116"/>
      <c r="K411" s="116"/>
      <c r="L411" s="116"/>
      <c r="M411" s="116"/>
      <c r="N411" s="116">
        <v>320</v>
      </c>
      <c r="O411" s="116"/>
      <c r="P411" s="128"/>
      <c r="Q411" s="128"/>
      <c r="R411" s="139">
        <f t="shared" si="203"/>
        <v>0</v>
      </c>
      <c r="S411" s="137">
        <f t="shared" si="178"/>
        <v>0</v>
      </c>
      <c r="T411" s="138">
        <f t="shared" si="192"/>
        <v>0</v>
      </c>
      <c r="U411" s="137">
        <f t="shared" si="193"/>
        <v>0</v>
      </c>
      <c r="V411" s="137">
        <f t="shared" si="194"/>
        <v>0</v>
      </c>
      <c r="Y411" s="87">
        <f t="shared" si="195"/>
        <v>0</v>
      </c>
      <c r="Z411" s="137">
        <f t="shared" si="183"/>
        <v>0</v>
      </c>
      <c r="AB411" s="139"/>
    </row>
    <row r="412" ht="24.95" customHeight="1" spans="1:28">
      <c r="A412" s="103"/>
      <c r="B412" s="115">
        <v>2120600</v>
      </c>
      <c r="C412" s="115" t="s">
        <v>514</v>
      </c>
      <c r="D412" s="116">
        <f t="shared" si="197"/>
        <v>0</v>
      </c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28"/>
      <c r="Q412" s="128"/>
      <c r="R412" s="139">
        <f t="shared" si="203"/>
        <v>0</v>
      </c>
      <c r="S412" s="137">
        <f t="shared" si="178"/>
        <v>0</v>
      </c>
      <c r="T412" s="138">
        <f t="shared" si="192"/>
        <v>0</v>
      </c>
      <c r="U412" s="137">
        <f t="shared" si="193"/>
        <v>0</v>
      </c>
      <c r="V412" s="137">
        <f t="shared" si="194"/>
        <v>0</v>
      </c>
      <c r="Y412" s="87">
        <f t="shared" si="195"/>
        <v>0</v>
      </c>
      <c r="Z412" s="137">
        <f t="shared" si="183"/>
        <v>0</v>
      </c>
      <c r="AB412" s="139"/>
    </row>
    <row r="413" ht="24.95" customHeight="1" spans="1:28">
      <c r="A413" s="103"/>
      <c r="B413" s="115">
        <v>2129999</v>
      </c>
      <c r="C413" s="115" t="s">
        <v>515</v>
      </c>
      <c r="D413" s="116">
        <f t="shared" si="197"/>
        <v>366</v>
      </c>
      <c r="E413" s="116"/>
      <c r="F413" s="116">
        <v>366</v>
      </c>
      <c r="G413" s="116"/>
      <c r="H413" s="116"/>
      <c r="I413" s="116"/>
      <c r="J413" s="116"/>
      <c r="K413" s="116"/>
      <c r="L413" s="116"/>
      <c r="M413" s="116"/>
      <c r="N413" s="116"/>
      <c r="O413" s="116"/>
      <c r="P413" s="128"/>
      <c r="Q413" s="128"/>
      <c r="R413" s="139">
        <f t="shared" si="203"/>
        <v>0</v>
      </c>
      <c r="S413" s="137">
        <f t="shared" si="178"/>
        <v>0</v>
      </c>
      <c r="T413" s="138">
        <f t="shared" si="192"/>
        <v>0</v>
      </c>
      <c r="U413" s="137">
        <f t="shared" si="193"/>
        <v>0</v>
      </c>
      <c r="V413" s="137">
        <f t="shared" si="194"/>
        <v>0</v>
      </c>
      <c r="Y413" s="87">
        <f t="shared" si="195"/>
        <v>0</v>
      </c>
      <c r="Z413" s="137">
        <f t="shared" si="183"/>
        <v>0</v>
      </c>
      <c r="AB413" s="139"/>
    </row>
    <row r="414" ht="24.95" customHeight="1" spans="1:28">
      <c r="A414" s="103">
        <v>1</v>
      </c>
      <c r="B414" s="115">
        <v>2130000</v>
      </c>
      <c r="C414" s="115" t="s">
        <v>516</v>
      </c>
      <c r="D414" s="116">
        <f t="shared" si="197"/>
        <v>17317</v>
      </c>
      <c r="E414" s="116">
        <v>6453</v>
      </c>
      <c r="F414" s="116">
        <v>10864</v>
      </c>
      <c r="G414" s="116">
        <f t="shared" ref="G414:O414" si="204">G415+G438+G452+G467+G471+G476+G481+G488+G486</f>
        <v>1598</v>
      </c>
      <c r="H414" s="116">
        <f t="shared" si="204"/>
        <v>0</v>
      </c>
      <c r="I414" s="116">
        <f t="shared" si="204"/>
        <v>0</v>
      </c>
      <c r="J414" s="116">
        <f t="shared" si="204"/>
        <v>30</v>
      </c>
      <c r="K414" s="116">
        <f t="shared" si="204"/>
        <v>0</v>
      </c>
      <c r="L414" s="116">
        <f t="shared" si="204"/>
        <v>0</v>
      </c>
      <c r="M414" s="116">
        <f t="shared" si="204"/>
        <v>0</v>
      </c>
      <c r="N414" s="116">
        <f t="shared" si="204"/>
        <v>139</v>
      </c>
      <c r="O414" s="116">
        <f t="shared" si="204"/>
        <v>0</v>
      </c>
      <c r="P414" s="128"/>
      <c r="Q414" s="128"/>
      <c r="R414" s="139">
        <f t="shared" si="203"/>
        <v>17317</v>
      </c>
      <c r="S414" s="137">
        <f>R414/223755.7</f>
        <v>0.0774</v>
      </c>
      <c r="T414" s="138">
        <f t="shared" si="192"/>
        <v>12050</v>
      </c>
      <c r="U414" s="137">
        <f t="shared" si="193"/>
        <v>2.2879</v>
      </c>
      <c r="V414" s="137">
        <f t="shared" si="194"/>
        <v>0.05</v>
      </c>
      <c r="W414" s="95">
        <v>4326.4</v>
      </c>
      <c r="X414" s="95">
        <v>940.5</v>
      </c>
      <c r="Y414" s="87">
        <f t="shared" si="195"/>
        <v>5266.9</v>
      </c>
      <c r="Z414" s="137">
        <f>Y414/192555</f>
        <v>0.0274</v>
      </c>
      <c r="AB414" s="139"/>
    </row>
    <row r="415" ht="24.95" customHeight="1" spans="1:28">
      <c r="A415" s="103">
        <v>1</v>
      </c>
      <c r="B415" s="115">
        <v>2130100</v>
      </c>
      <c r="C415" s="115" t="s">
        <v>517</v>
      </c>
      <c r="D415" s="116">
        <f t="shared" si="197"/>
        <v>8337</v>
      </c>
      <c r="E415" s="116">
        <v>3383</v>
      </c>
      <c r="F415" s="116">
        <v>4954</v>
      </c>
      <c r="G415" s="116">
        <f t="shared" ref="G415:N415" si="205">G416+SUM(G423:G437)</f>
        <v>540</v>
      </c>
      <c r="H415" s="116">
        <f t="shared" si="205"/>
        <v>0</v>
      </c>
      <c r="I415" s="116">
        <f t="shared" si="205"/>
        <v>0</v>
      </c>
      <c r="J415" s="116">
        <f t="shared" si="205"/>
        <v>8</v>
      </c>
      <c r="K415" s="116">
        <f t="shared" si="205"/>
        <v>0</v>
      </c>
      <c r="L415" s="116">
        <f t="shared" si="205"/>
        <v>0</v>
      </c>
      <c r="M415" s="116">
        <f t="shared" si="205"/>
        <v>0</v>
      </c>
      <c r="N415" s="116">
        <f t="shared" si="205"/>
        <v>113</v>
      </c>
      <c r="O415" s="116"/>
      <c r="P415" s="128"/>
      <c r="Q415" s="128"/>
      <c r="R415" s="139">
        <f t="shared" si="203"/>
        <v>0</v>
      </c>
      <c r="S415" s="137">
        <f t="shared" si="178"/>
        <v>0</v>
      </c>
      <c r="T415" s="138">
        <f t="shared" si="192"/>
        <v>0</v>
      </c>
      <c r="U415" s="137">
        <f t="shared" si="193"/>
        <v>0</v>
      </c>
      <c r="V415" s="137">
        <f t="shared" si="194"/>
        <v>0</v>
      </c>
      <c r="Y415" s="87">
        <f t="shared" si="195"/>
        <v>0</v>
      </c>
      <c r="Z415" s="137">
        <f t="shared" si="183"/>
        <v>0</v>
      </c>
      <c r="AB415" s="139"/>
    </row>
    <row r="416" ht="24.95" customHeight="1" spans="1:28">
      <c r="A416" s="103">
        <v>1</v>
      </c>
      <c r="B416" s="118">
        <v>2130101</v>
      </c>
      <c r="C416" s="118" t="s">
        <v>176</v>
      </c>
      <c r="D416" s="116">
        <f t="shared" si="197"/>
        <v>3383</v>
      </c>
      <c r="E416" s="116">
        <v>3383</v>
      </c>
      <c r="F416" s="116"/>
      <c r="G416" s="116">
        <f t="shared" ref="G416:N416" si="206">SUM(G417:G422)</f>
        <v>110</v>
      </c>
      <c r="H416" s="116">
        <f t="shared" si="206"/>
        <v>0</v>
      </c>
      <c r="I416" s="116">
        <f t="shared" si="206"/>
        <v>0</v>
      </c>
      <c r="J416" s="116">
        <f t="shared" si="206"/>
        <v>0</v>
      </c>
      <c r="K416" s="116">
        <f t="shared" si="206"/>
        <v>0</v>
      </c>
      <c r="L416" s="116">
        <f t="shared" si="206"/>
        <v>0</v>
      </c>
      <c r="M416" s="116">
        <f t="shared" si="206"/>
        <v>0</v>
      </c>
      <c r="N416" s="116">
        <f t="shared" si="206"/>
        <v>0</v>
      </c>
      <c r="O416" s="116"/>
      <c r="P416" s="128"/>
      <c r="Q416" s="128"/>
      <c r="R416" s="139">
        <f t="shared" si="203"/>
        <v>0</v>
      </c>
      <c r="S416" s="137">
        <f t="shared" si="178"/>
        <v>0</v>
      </c>
      <c r="T416" s="138">
        <f t="shared" si="192"/>
        <v>0</v>
      </c>
      <c r="U416" s="137">
        <f t="shared" si="193"/>
        <v>0</v>
      </c>
      <c r="V416" s="137">
        <f t="shared" si="194"/>
        <v>0</v>
      </c>
      <c r="Y416" s="87">
        <f t="shared" si="195"/>
        <v>0</v>
      </c>
      <c r="Z416" s="137">
        <f t="shared" si="183"/>
        <v>0</v>
      </c>
      <c r="AB416" s="139"/>
    </row>
    <row r="417" ht="24.95" customHeight="1" spans="1:28">
      <c r="A417" s="103"/>
      <c r="B417" s="118"/>
      <c r="C417" s="118" t="s">
        <v>518</v>
      </c>
      <c r="D417" s="116">
        <f t="shared" si="197"/>
        <v>170</v>
      </c>
      <c r="E417" s="116">
        <v>170</v>
      </c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28"/>
      <c r="Q417" s="128"/>
      <c r="R417" s="139">
        <f t="shared" si="203"/>
        <v>0</v>
      </c>
      <c r="S417" s="137">
        <f t="shared" si="178"/>
        <v>0</v>
      </c>
      <c r="T417" s="138">
        <f t="shared" si="192"/>
        <v>0</v>
      </c>
      <c r="U417" s="137">
        <f t="shared" si="193"/>
        <v>0</v>
      </c>
      <c r="V417" s="137">
        <f t="shared" si="194"/>
        <v>0</v>
      </c>
      <c r="Y417" s="87">
        <f t="shared" si="195"/>
        <v>0</v>
      </c>
      <c r="Z417" s="137">
        <f t="shared" si="183"/>
        <v>0</v>
      </c>
      <c r="AB417" s="139"/>
    </row>
    <row r="418" ht="24.95" customHeight="1" spans="1:28">
      <c r="A418" s="103"/>
      <c r="B418" s="118"/>
      <c r="C418" s="118" t="s">
        <v>519</v>
      </c>
      <c r="D418" s="116">
        <f t="shared" si="197"/>
        <v>183</v>
      </c>
      <c r="E418" s="116">
        <v>183</v>
      </c>
      <c r="F418" s="116"/>
      <c r="G418" s="116">
        <v>110</v>
      </c>
      <c r="H418" s="116"/>
      <c r="I418" s="116"/>
      <c r="J418" s="116"/>
      <c r="K418" s="116"/>
      <c r="L418" s="116"/>
      <c r="M418" s="116"/>
      <c r="N418" s="116"/>
      <c r="O418" s="116"/>
      <c r="P418" s="128"/>
      <c r="Q418" s="128"/>
      <c r="R418" s="139">
        <f t="shared" si="203"/>
        <v>0</v>
      </c>
      <c r="S418" s="137">
        <f t="shared" si="178"/>
        <v>0</v>
      </c>
      <c r="T418" s="138">
        <f t="shared" si="192"/>
        <v>0</v>
      </c>
      <c r="U418" s="137">
        <f t="shared" si="193"/>
        <v>0</v>
      </c>
      <c r="V418" s="137">
        <f t="shared" si="194"/>
        <v>0</v>
      </c>
      <c r="Y418" s="87">
        <f t="shared" si="195"/>
        <v>0</v>
      </c>
      <c r="Z418" s="137">
        <f t="shared" si="183"/>
        <v>0</v>
      </c>
      <c r="AB418" s="139"/>
    </row>
    <row r="419" ht="24.95" customHeight="1" spans="1:28">
      <c r="A419" s="103"/>
      <c r="B419" s="118"/>
      <c r="C419" s="118" t="s">
        <v>520</v>
      </c>
      <c r="D419" s="116">
        <f t="shared" si="197"/>
        <v>1552</v>
      </c>
      <c r="E419" s="116">
        <v>1552</v>
      </c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28"/>
      <c r="Q419" s="128"/>
      <c r="R419" s="139">
        <f t="shared" si="203"/>
        <v>0</v>
      </c>
      <c r="S419" s="137">
        <f t="shared" si="178"/>
        <v>0</v>
      </c>
      <c r="T419" s="138">
        <f t="shared" si="192"/>
        <v>0</v>
      </c>
      <c r="U419" s="137">
        <f t="shared" si="193"/>
        <v>0</v>
      </c>
      <c r="V419" s="137">
        <f t="shared" si="194"/>
        <v>0</v>
      </c>
      <c r="Y419" s="87">
        <f t="shared" si="195"/>
        <v>0</v>
      </c>
      <c r="Z419" s="137">
        <f t="shared" si="183"/>
        <v>0</v>
      </c>
      <c r="AB419" s="139"/>
    </row>
    <row r="420" ht="24.95" customHeight="1" spans="1:28">
      <c r="A420" s="103"/>
      <c r="B420" s="118"/>
      <c r="C420" s="118" t="s">
        <v>521</v>
      </c>
      <c r="D420" s="116">
        <f t="shared" si="197"/>
        <v>822</v>
      </c>
      <c r="E420" s="116">
        <v>822</v>
      </c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28"/>
      <c r="Q420" s="128"/>
      <c r="R420" s="139">
        <f t="shared" si="203"/>
        <v>0</v>
      </c>
      <c r="S420" s="137">
        <f t="shared" si="178"/>
        <v>0</v>
      </c>
      <c r="T420" s="138">
        <f t="shared" si="192"/>
        <v>0</v>
      </c>
      <c r="U420" s="137">
        <f t="shared" si="193"/>
        <v>0</v>
      </c>
      <c r="V420" s="137">
        <f t="shared" si="194"/>
        <v>0</v>
      </c>
      <c r="Y420" s="87">
        <f t="shared" si="195"/>
        <v>0</v>
      </c>
      <c r="Z420" s="137">
        <f t="shared" si="183"/>
        <v>0</v>
      </c>
      <c r="AB420" s="139"/>
    </row>
    <row r="421" ht="24.95" customHeight="1" spans="1:28">
      <c r="A421" s="103"/>
      <c r="B421" s="118"/>
      <c r="C421" s="118" t="s">
        <v>522</v>
      </c>
      <c r="D421" s="116">
        <f t="shared" si="197"/>
        <v>481</v>
      </c>
      <c r="E421" s="116">
        <v>481</v>
      </c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28"/>
      <c r="Q421" s="128"/>
      <c r="R421" s="139">
        <f t="shared" si="203"/>
        <v>0</v>
      </c>
      <c r="S421" s="137">
        <f t="shared" si="178"/>
        <v>0</v>
      </c>
      <c r="T421" s="138">
        <f t="shared" si="192"/>
        <v>0</v>
      </c>
      <c r="U421" s="137">
        <f t="shared" si="193"/>
        <v>0</v>
      </c>
      <c r="V421" s="137">
        <f t="shared" si="194"/>
        <v>0</v>
      </c>
      <c r="Y421" s="87">
        <f t="shared" si="195"/>
        <v>0</v>
      </c>
      <c r="Z421" s="137">
        <f t="shared" si="183"/>
        <v>0</v>
      </c>
      <c r="AB421" s="139"/>
    </row>
    <row r="422" ht="24.95" customHeight="1" spans="1:28">
      <c r="A422" s="103"/>
      <c r="B422" s="118"/>
      <c r="C422" s="118" t="s">
        <v>523</v>
      </c>
      <c r="D422" s="116">
        <f t="shared" si="197"/>
        <v>175</v>
      </c>
      <c r="E422" s="116">
        <v>175</v>
      </c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28"/>
      <c r="Q422" s="128"/>
      <c r="R422" s="139">
        <f t="shared" si="203"/>
        <v>0</v>
      </c>
      <c r="S422" s="137">
        <f t="shared" si="178"/>
        <v>0</v>
      </c>
      <c r="T422" s="138">
        <f t="shared" si="192"/>
        <v>0</v>
      </c>
      <c r="U422" s="137">
        <f t="shared" si="193"/>
        <v>0</v>
      </c>
      <c r="V422" s="137">
        <f t="shared" si="194"/>
        <v>0</v>
      </c>
      <c r="Y422" s="87">
        <f t="shared" si="195"/>
        <v>0</v>
      </c>
      <c r="Z422" s="137">
        <f t="shared" si="183"/>
        <v>0</v>
      </c>
      <c r="AB422" s="139"/>
    </row>
    <row r="423" ht="24.95" customHeight="1" spans="1:28">
      <c r="A423" s="103"/>
      <c r="B423" s="118">
        <v>2130102</v>
      </c>
      <c r="C423" s="118" t="s">
        <v>178</v>
      </c>
      <c r="D423" s="116">
        <f t="shared" si="197"/>
        <v>475</v>
      </c>
      <c r="E423" s="116"/>
      <c r="F423" s="116">
        <v>475</v>
      </c>
      <c r="G423" s="116"/>
      <c r="H423" s="116"/>
      <c r="I423" s="116"/>
      <c r="J423" s="116"/>
      <c r="K423" s="116"/>
      <c r="L423" s="116"/>
      <c r="M423" s="116"/>
      <c r="N423" s="116"/>
      <c r="O423" s="116"/>
      <c r="P423" s="128"/>
      <c r="Q423" s="128"/>
      <c r="R423" s="139"/>
      <c r="S423" s="137">
        <f t="shared" si="178"/>
        <v>0</v>
      </c>
      <c r="T423" s="138"/>
      <c r="U423" s="137"/>
      <c r="V423" s="137"/>
      <c r="Y423" s="87"/>
      <c r="Z423" s="137">
        <f t="shared" si="183"/>
        <v>0</v>
      </c>
      <c r="AB423" s="139"/>
    </row>
    <row r="424" ht="24.95" customHeight="1" spans="1:28">
      <c r="A424" s="103"/>
      <c r="B424" s="118">
        <v>2130106</v>
      </c>
      <c r="C424" s="118" t="s">
        <v>524</v>
      </c>
      <c r="D424" s="116">
        <f t="shared" si="197"/>
        <v>4</v>
      </c>
      <c r="E424" s="116"/>
      <c r="F424" s="116">
        <v>4</v>
      </c>
      <c r="G424" s="116">
        <v>35</v>
      </c>
      <c r="H424" s="116"/>
      <c r="I424" s="116"/>
      <c r="J424" s="116"/>
      <c r="K424" s="116"/>
      <c r="L424" s="116"/>
      <c r="M424" s="116"/>
      <c r="N424" s="116"/>
      <c r="O424" s="116"/>
      <c r="P424" s="128"/>
      <c r="Q424" s="128"/>
      <c r="R424" s="139">
        <f t="shared" ref="R424:R430" si="207">IF(Y424&gt;0,E424+F424,0)</f>
        <v>0</v>
      </c>
      <c r="S424" s="137">
        <f t="shared" si="178"/>
        <v>0</v>
      </c>
      <c r="T424" s="138">
        <f t="shared" ref="T424:T463" si="208">R424-Y424</f>
        <v>0</v>
      </c>
      <c r="U424" s="137">
        <f t="shared" ref="U424:U463" si="209">IF(Y424=0,0,IF(T424&lt;0,"负增长",T424/Y424))</f>
        <v>0</v>
      </c>
      <c r="V424" s="137">
        <f t="shared" ref="V424:V463" si="210">S424-Z424</f>
        <v>0</v>
      </c>
      <c r="Y424" s="87">
        <f t="shared" ref="Y424:Y463" si="211">W424+X424</f>
        <v>0</v>
      </c>
      <c r="Z424" s="137">
        <f t="shared" si="183"/>
        <v>0</v>
      </c>
      <c r="AB424" s="139"/>
    </row>
    <row r="425" ht="24.95" customHeight="1" spans="1:28">
      <c r="A425" s="103"/>
      <c r="B425" s="118">
        <v>2130108</v>
      </c>
      <c r="C425" s="118" t="s">
        <v>526</v>
      </c>
      <c r="D425" s="116">
        <f t="shared" si="197"/>
        <v>234</v>
      </c>
      <c r="E425" s="116"/>
      <c r="F425" s="116">
        <v>234</v>
      </c>
      <c r="G425" s="116">
        <v>50</v>
      </c>
      <c r="H425" s="116"/>
      <c r="I425" s="116"/>
      <c r="J425" s="116"/>
      <c r="K425" s="116"/>
      <c r="L425" s="116"/>
      <c r="M425" s="116"/>
      <c r="N425" s="116"/>
      <c r="O425" s="116"/>
      <c r="P425" s="128"/>
      <c r="Q425" s="128"/>
      <c r="R425" s="139">
        <f t="shared" si="207"/>
        <v>0</v>
      </c>
      <c r="S425" s="137">
        <f t="shared" si="178"/>
        <v>0</v>
      </c>
      <c r="T425" s="138">
        <f t="shared" si="208"/>
        <v>0</v>
      </c>
      <c r="U425" s="137">
        <f t="shared" si="209"/>
        <v>0</v>
      </c>
      <c r="V425" s="137">
        <f t="shared" si="210"/>
        <v>0</v>
      </c>
      <c r="Y425" s="87">
        <f t="shared" si="211"/>
        <v>0</v>
      </c>
      <c r="Z425" s="137">
        <f t="shared" si="183"/>
        <v>0</v>
      </c>
      <c r="AB425" s="139"/>
    </row>
    <row r="426" ht="24.95" customHeight="1" spans="1:28">
      <c r="A426" s="103"/>
      <c r="B426" s="118">
        <v>2130109</v>
      </c>
      <c r="C426" s="118" t="s">
        <v>528</v>
      </c>
      <c r="D426" s="116">
        <f t="shared" si="197"/>
        <v>0</v>
      </c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28"/>
      <c r="Q426" s="128"/>
      <c r="R426" s="139">
        <f t="shared" si="207"/>
        <v>0</v>
      </c>
      <c r="S426" s="137">
        <f t="shared" si="178"/>
        <v>0</v>
      </c>
      <c r="T426" s="138">
        <f t="shared" si="208"/>
        <v>0</v>
      </c>
      <c r="U426" s="137">
        <f t="shared" si="209"/>
        <v>0</v>
      </c>
      <c r="V426" s="137">
        <f t="shared" si="210"/>
        <v>0</v>
      </c>
      <c r="Y426" s="87">
        <f t="shared" si="211"/>
        <v>0</v>
      </c>
      <c r="Z426" s="137">
        <f t="shared" si="183"/>
        <v>0</v>
      </c>
      <c r="AB426" s="139"/>
    </row>
    <row r="427" ht="24.95" customHeight="1" spans="1:28">
      <c r="A427" s="103"/>
      <c r="B427" s="118">
        <v>2130110</v>
      </c>
      <c r="C427" s="118" t="s">
        <v>529</v>
      </c>
      <c r="D427" s="116">
        <f t="shared" si="197"/>
        <v>36</v>
      </c>
      <c r="E427" s="116"/>
      <c r="F427" s="116">
        <v>36</v>
      </c>
      <c r="G427" s="116"/>
      <c r="H427" s="116"/>
      <c r="I427" s="116"/>
      <c r="J427" s="116"/>
      <c r="K427" s="116"/>
      <c r="L427" s="116"/>
      <c r="M427" s="116"/>
      <c r="N427" s="116"/>
      <c r="O427" s="116"/>
      <c r="P427" s="128"/>
      <c r="Q427" s="128"/>
      <c r="R427" s="139">
        <f t="shared" si="207"/>
        <v>0</v>
      </c>
      <c r="S427" s="137">
        <f t="shared" si="178"/>
        <v>0</v>
      </c>
      <c r="T427" s="138">
        <f t="shared" si="208"/>
        <v>0</v>
      </c>
      <c r="U427" s="137">
        <f t="shared" si="209"/>
        <v>0</v>
      </c>
      <c r="V427" s="137">
        <f t="shared" si="210"/>
        <v>0</v>
      </c>
      <c r="Y427" s="87">
        <f t="shared" si="211"/>
        <v>0</v>
      </c>
      <c r="Z427" s="137">
        <f t="shared" si="183"/>
        <v>0</v>
      </c>
      <c r="AB427" s="139"/>
    </row>
    <row r="428" ht="24.95" customHeight="1" spans="1:28">
      <c r="A428" s="103"/>
      <c r="B428" s="118">
        <v>2130119</v>
      </c>
      <c r="C428" s="118" t="s">
        <v>531</v>
      </c>
      <c r="D428" s="116">
        <f t="shared" si="197"/>
        <v>0</v>
      </c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28"/>
      <c r="Q428" s="128"/>
      <c r="R428" s="139">
        <f t="shared" si="207"/>
        <v>0</v>
      </c>
      <c r="S428" s="137">
        <f t="shared" si="178"/>
        <v>0</v>
      </c>
      <c r="T428" s="138">
        <f t="shared" si="208"/>
        <v>0</v>
      </c>
      <c r="U428" s="137">
        <f t="shared" si="209"/>
        <v>0</v>
      </c>
      <c r="V428" s="137">
        <f t="shared" si="210"/>
        <v>0</v>
      </c>
      <c r="Y428" s="87">
        <f t="shared" si="211"/>
        <v>0</v>
      </c>
      <c r="Z428" s="137">
        <f t="shared" si="183"/>
        <v>0</v>
      </c>
      <c r="AB428" s="139"/>
    </row>
    <row r="429" ht="24.95" customHeight="1" spans="1:28">
      <c r="A429" s="103"/>
      <c r="B429" s="118">
        <v>2130122</v>
      </c>
      <c r="C429" s="118" t="s">
        <v>532</v>
      </c>
      <c r="D429" s="116">
        <f t="shared" si="197"/>
        <v>0</v>
      </c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28"/>
      <c r="Q429" s="128"/>
      <c r="R429" s="139">
        <f t="shared" si="207"/>
        <v>0</v>
      </c>
      <c r="S429" s="137">
        <f t="shared" si="178"/>
        <v>0</v>
      </c>
      <c r="T429" s="138">
        <f t="shared" si="208"/>
        <v>0</v>
      </c>
      <c r="U429" s="137">
        <f t="shared" si="209"/>
        <v>0</v>
      </c>
      <c r="V429" s="137">
        <f t="shared" si="210"/>
        <v>0</v>
      </c>
      <c r="Y429" s="87">
        <f t="shared" si="211"/>
        <v>0</v>
      </c>
      <c r="Z429" s="137">
        <f t="shared" si="183"/>
        <v>0</v>
      </c>
      <c r="AB429" s="139"/>
    </row>
    <row r="430" s="89" customFormat="1" ht="24.95" customHeight="1" spans="1:28">
      <c r="A430" s="150"/>
      <c r="B430" s="151">
        <v>2130124</v>
      </c>
      <c r="C430" s="152" t="s">
        <v>534</v>
      </c>
      <c r="D430" s="116">
        <f t="shared" si="197"/>
        <v>0</v>
      </c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53"/>
      <c r="Q430" s="128"/>
      <c r="R430" s="139">
        <f t="shared" si="207"/>
        <v>0</v>
      </c>
      <c r="S430" s="137">
        <f t="shared" si="178"/>
        <v>0</v>
      </c>
      <c r="T430" s="138">
        <f t="shared" si="208"/>
        <v>0</v>
      </c>
      <c r="U430" s="137">
        <f t="shared" si="209"/>
        <v>0</v>
      </c>
      <c r="V430" s="137">
        <f t="shared" si="210"/>
        <v>0</v>
      </c>
      <c r="Y430" s="87">
        <f t="shared" si="211"/>
        <v>0</v>
      </c>
      <c r="Z430" s="137">
        <f t="shared" si="183"/>
        <v>0</v>
      </c>
      <c r="AB430" s="139"/>
    </row>
    <row r="431" s="89" customFormat="1" ht="24.95" customHeight="1" spans="1:28">
      <c r="A431" s="150"/>
      <c r="B431" s="151">
        <v>2130125</v>
      </c>
      <c r="C431" s="152" t="s">
        <v>535</v>
      </c>
      <c r="D431" s="116">
        <f t="shared" si="197"/>
        <v>0</v>
      </c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53"/>
      <c r="Q431" s="128"/>
      <c r="R431" s="139"/>
      <c r="S431" s="137"/>
      <c r="T431" s="138"/>
      <c r="U431" s="137"/>
      <c r="V431" s="137"/>
      <c r="Y431" s="87"/>
      <c r="Z431" s="137"/>
      <c r="AB431" s="139"/>
    </row>
    <row r="432" ht="24.95" customHeight="1" spans="1:28">
      <c r="A432" s="103"/>
      <c r="B432" s="118">
        <v>2130126</v>
      </c>
      <c r="C432" s="118" t="s">
        <v>536</v>
      </c>
      <c r="D432" s="116">
        <f t="shared" si="197"/>
        <v>0</v>
      </c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28"/>
      <c r="Q432" s="128"/>
      <c r="R432" s="139">
        <f t="shared" ref="R432:R441" si="212">IF(Y432&gt;0,E432+F432,0)</f>
        <v>0</v>
      </c>
      <c r="S432" s="137">
        <f t="shared" si="178"/>
        <v>0</v>
      </c>
      <c r="T432" s="138">
        <f t="shared" si="208"/>
        <v>0</v>
      </c>
      <c r="U432" s="137">
        <f t="shared" si="209"/>
        <v>0</v>
      </c>
      <c r="V432" s="137">
        <f t="shared" si="210"/>
        <v>0</v>
      </c>
      <c r="Y432" s="87">
        <f t="shared" si="211"/>
        <v>0</v>
      </c>
      <c r="Z432" s="137">
        <f t="shared" si="183"/>
        <v>0</v>
      </c>
      <c r="AB432" s="139"/>
    </row>
    <row r="433" ht="24.95" customHeight="1" spans="1:28">
      <c r="A433" s="103"/>
      <c r="B433" s="118">
        <v>2130135</v>
      </c>
      <c r="C433" s="118" t="s">
        <v>538</v>
      </c>
      <c r="D433" s="116">
        <f t="shared" si="197"/>
        <v>0</v>
      </c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28"/>
      <c r="Q433" s="128"/>
      <c r="R433" s="139">
        <f t="shared" si="212"/>
        <v>0</v>
      </c>
      <c r="S433" s="137">
        <f t="shared" si="178"/>
        <v>0</v>
      </c>
      <c r="T433" s="138">
        <f t="shared" si="208"/>
        <v>0</v>
      </c>
      <c r="U433" s="137">
        <f t="shared" si="209"/>
        <v>0</v>
      </c>
      <c r="V433" s="137">
        <f t="shared" si="210"/>
        <v>0</v>
      </c>
      <c r="Y433" s="87">
        <f t="shared" si="211"/>
        <v>0</v>
      </c>
      <c r="Z433" s="137">
        <f t="shared" si="183"/>
        <v>0</v>
      </c>
      <c r="AB433" s="139"/>
    </row>
    <row r="434" ht="24.95" customHeight="1" spans="1:28">
      <c r="A434" s="103"/>
      <c r="B434" s="118">
        <v>2130142</v>
      </c>
      <c r="C434" s="118" t="s">
        <v>539</v>
      </c>
      <c r="D434" s="116">
        <f t="shared" si="197"/>
        <v>0</v>
      </c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28"/>
      <c r="Q434" s="128"/>
      <c r="R434" s="139">
        <f t="shared" si="212"/>
        <v>0</v>
      </c>
      <c r="S434" s="137">
        <f t="shared" si="178"/>
        <v>0</v>
      </c>
      <c r="T434" s="138">
        <f t="shared" si="208"/>
        <v>0</v>
      </c>
      <c r="U434" s="137">
        <f t="shared" si="209"/>
        <v>0</v>
      </c>
      <c r="V434" s="137">
        <f t="shared" si="210"/>
        <v>0</v>
      </c>
      <c r="Y434" s="87">
        <f t="shared" si="211"/>
        <v>0</v>
      </c>
      <c r="Z434" s="137">
        <f t="shared" si="183"/>
        <v>0</v>
      </c>
      <c r="AB434" s="139"/>
    </row>
    <row r="435" ht="24.95" customHeight="1" spans="1:28">
      <c r="A435" s="103"/>
      <c r="B435" s="118">
        <v>2130148</v>
      </c>
      <c r="C435" s="118" t="s">
        <v>540</v>
      </c>
      <c r="D435" s="116">
        <f t="shared" si="197"/>
        <v>0</v>
      </c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28"/>
      <c r="Q435" s="128"/>
      <c r="R435" s="139">
        <f t="shared" si="212"/>
        <v>0</v>
      </c>
      <c r="S435" s="137">
        <f t="shared" si="178"/>
        <v>0</v>
      </c>
      <c r="T435" s="138">
        <f t="shared" si="208"/>
        <v>0</v>
      </c>
      <c r="U435" s="137">
        <f t="shared" si="209"/>
        <v>0</v>
      </c>
      <c r="V435" s="137">
        <f t="shared" si="210"/>
        <v>0</v>
      </c>
      <c r="Y435" s="87">
        <f t="shared" si="211"/>
        <v>0</v>
      </c>
      <c r="Z435" s="137">
        <f t="shared" si="183"/>
        <v>0</v>
      </c>
      <c r="AB435" s="139"/>
    </row>
    <row r="436" ht="24.95" customHeight="1" spans="1:28">
      <c r="A436" s="103"/>
      <c r="B436" s="118">
        <v>2130152</v>
      </c>
      <c r="C436" s="118" t="s">
        <v>541</v>
      </c>
      <c r="D436" s="116">
        <f t="shared" si="197"/>
        <v>0</v>
      </c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28"/>
      <c r="Q436" s="128"/>
      <c r="R436" s="139">
        <f t="shared" si="212"/>
        <v>0</v>
      </c>
      <c r="S436" s="137">
        <f t="shared" si="178"/>
        <v>0</v>
      </c>
      <c r="T436" s="138">
        <f t="shared" si="208"/>
        <v>0</v>
      </c>
      <c r="U436" s="137">
        <f t="shared" si="209"/>
        <v>0</v>
      </c>
      <c r="V436" s="137">
        <f t="shared" si="210"/>
        <v>0</v>
      </c>
      <c r="Y436" s="87">
        <f t="shared" si="211"/>
        <v>0</v>
      </c>
      <c r="Z436" s="137">
        <f t="shared" si="183"/>
        <v>0</v>
      </c>
      <c r="AB436" s="139"/>
    </row>
    <row r="437" ht="24.95" customHeight="1" spans="1:28">
      <c r="A437" s="103"/>
      <c r="B437" s="118">
        <v>2130199</v>
      </c>
      <c r="C437" s="118" t="s">
        <v>542</v>
      </c>
      <c r="D437" s="116">
        <f t="shared" si="197"/>
        <v>4205</v>
      </c>
      <c r="E437" s="116"/>
      <c r="F437" s="116">
        <v>4205</v>
      </c>
      <c r="G437" s="116">
        <v>345</v>
      </c>
      <c r="H437" s="116"/>
      <c r="I437" s="116"/>
      <c r="J437" s="116">
        <v>8</v>
      </c>
      <c r="K437" s="116"/>
      <c r="L437" s="116"/>
      <c r="M437" s="116"/>
      <c r="N437" s="116">
        <v>113</v>
      </c>
      <c r="O437" s="116"/>
      <c r="P437" s="128"/>
      <c r="Q437" s="128"/>
      <c r="R437" s="139">
        <f t="shared" si="212"/>
        <v>0</v>
      </c>
      <c r="S437" s="137">
        <f t="shared" si="178"/>
        <v>0</v>
      </c>
      <c r="T437" s="138">
        <f t="shared" si="208"/>
        <v>0</v>
      </c>
      <c r="U437" s="137">
        <f t="shared" si="209"/>
        <v>0</v>
      </c>
      <c r="V437" s="137">
        <f t="shared" si="210"/>
        <v>0</v>
      </c>
      <c r="Y437" s="87">
        <f t="shared" si="211"/>
        <v>0</v>
      </c>
      <c r="Z437" s="137">
        <f t="shared" si="183"/>
        <v>0</v>
      </c>
      <c r="AB437" s="139"/>
    </row>
    <row r="438" ht="24.95" customHeight="1" spans="1:28">
      <c r="A438" s="103">
        <v>1</v>
      </c>
      <c r="B438" s="115">
        <v>2130200</v>
      </c>
      <c r="C438" s="115" t="s">
        <v>544</v>
      </c>
      <c r="D438" s="116">
        <f t="shared" si="197"/>
        <v>2313</v>
      </c>
      <c r="E438" s="116">
        <v>1343</v>
      </c>
      <c r="F438" s="116">
        <v>970</v>
      </c>
      <c r="G438" s="116">
        <f t="shared" ref="G438:O438" si="213">G439+SUM(G442:G451)</f>
        <v>15</v>
      </c>
      <c r="H438" s="116">
        <f t="shared" si="213"/>
        <v>0</v>
      </c>
      <c r="I438" s="116">
        <f t="shared" si="213"/>
        <v>0</v>
      </c>
      <c r="J438" s="116">
        <f t="shared" si="213"/>
        <v>22</v>
      </c>
      <c r="K438" s="116">
        <f t="shared" si="213"/>
        <v>0</v>
      </c>
      <c r="L438" s="116">
        <f t="shared" si="213"/>
        <v>0</v>
      </c>
      <c r="M438" s="116">
        <f t="shared" si="213"/>
        <v>0</v>
      </c>
      <c r="N438" s="116">
        <f t="shared" si="213"/>
        <v>26</v>
      </c>
      <c r="O438" s="116">
        <f t="shared" si="213"/>
        <v>0</v>
      </c>
      <c r="P438" s="128"/>
      <c r="Q438" s="128"/>
      <c r="R438" s="139">
        <f t="shared" si="212"/>
        <v>0</v>
      </c>
      <c r="S438" s="137">
        <f t="shared" si="178"/>
        <v>0</v>
      </c>
      <c r="T438" s="138">
        <f t="shared" si="208"/>
        <v>0</v>
      </c>
      <c r="U438" s="137">
        <f t="shared" si="209"/>
        <v>0</v>
      </c>
      <c r="V438" s="137">
        <f t="shared" si="210"/>
        <v>0</v>
      </c>
      <c r="Y438" s="87">
        <f t="shared" si="211"/>
        <v>0</v>
      </c>
      <c r="Z438" s="137">
        <f t="shared" si="183"/>
        <v>0</v>
      </c>
      <c r="AB438" s="139"/>
    </row>
    <row r="439" ht="24.95" customHeight="1" spans="1:28">
      <c r="A439" s="103">
        <v>1</v>
      </c>
      <c r="B439" s="118">
        <v>2130201</v>
      </c>
      <c r="C439" s="118" t="s">
        <v>469</v>
      </c>
      <c r="D439" s="116">
        <f t="shared" si="197"/>
        <v>1343</v>
      </c>
      <c r="E439" s="116">
        <v>1343</v>
      </c>
      <c r="F439" s="116"/>
      <c r="G439" s="116">
        <f t="shared" ref="G439:N439" si="214">SUM(G440:G441)</f>
        <v>0</v>
      </c>
      <c r="H439" s="116">
        <f t="shared" si="214"/>
        <v>0</v>
      </c>
      <c r="I439" s="116">
        <f t="shared" si="214"/>
        <v>0</v>
      </c>
      <c r="J439" s="116">
        <f t="shared" si="214"/>
        <v>0</v>
      </c>
      <c r="K439" s="116">
        <f t="shared" si="214"/>
        <v>0</v>
      </c>
      <c r="L439" s="116">
        <f t="shared" si="214"/>
        <v>0</v>
      </c>
      <c r="M439" s="116">
        <f t="shared" si="214"/>
        <v>0</v>
      </c>
      <c r="N439" s="116">
        <f t="shared" si="214"/>
        <v>0</v>
      </c>
      <c r="O439" s="116"/>
      <c r="P439" s="128"/>
      <c r="Q439" s="128"/>
      <c r="R439" s="139">
        <f t="shared" si="212"/>
        <v>0</v>
      </c>
      <c r="S439" s="137">
        <f t="shared" si="178"/>
        <v>0</v>
      </c>
      <c r="T439" s="138">
        <f t="shared" si="208"/>
        <v>0</v>
      </c>
      <c r="U439" s="137">
        <f t="shared" si="209"/>
        <v>0</v>
      </c>
      <c r="V439" s="137">
        <f t="shared" si="210"/>
        <v>0</v>
      </c>
      <c r="Y439" s="87">
        <f t="shared" si="211"/>
        <v>0</v>
      </c>
      <c r="Z439" s="137">
        <f t="shared" si="183"/>
        <v>0</v>
      </c>
      <c r="AB439" s="139"/>
    </row>
    <row r="440" ht="24.95" customHeight="1" spans="1:28">
      <c r="A440" s="103"/>
      <c r="B440" s="115"/>
      <c r="C440" s="118" t="s">
        <v>545</v>
      </c>
      <c r="D440" s="116">
        <f t="shared" si="197"/>
        <v>1141</v>
      </c>
      <c r="E440" s="116">
        <v>1141</v>
      </c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28"/>
      <c r="Q440" s="128"/>
      <c r="R440" s="139">
        <f t="shared" si="212"/>
        <v>0</v>
      </c>
      <c r="S440" s="137">
        <f t="shared" ref="S440:S518" si="215">R440/192555</f>
        <v>0</v>
      </c>
      <c r="T440" s="138">
        <f t="shared" si="208"/>
        <v>0</v>
      </c>
      <c r="U440" s="137">
        <f t="shared" si="209"/>
        <v>0</v>
      </c>
      <c r="V440" s="137">
        <f t="shared" si="210"/>
        <v>0</v>
      </c>
      <c r="Y440" s="87">
        <f t="shared" si="211"/>
        <v>0</v>
      </c>
      <c r="Z440" s="137">
        <f t="shared" ref="Z440:Z518" si="216">Y440/129186</f>
        <v>0</v>
      </c>
      <c r="AB440" s="139"/>
    </row>
    <row r="441" ht="24.95" customHeight="1" spans="1:28">
      <c r="A441" s="103"/>
      <c r="B441" s="115"/>
      <c r="C441" s="118" t="s">
        <v>546</v>
      </c>
      <c r="D441" s="116">
        <f t="shared" si="197"/>
        <v>202</v>
      </c>
      <c r="E441" s="116">
        <v>202</v>
      </c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28"/>
      <c r="Q441" s="128"/>
      <c r="R441" s="139">
        <f t="shared" si="212"/>
        <v>0</v>
      </c>
      <c r="S441" s="137">
        <f t="shared" si="215"/>
        <v>0</v>
      </c>
      <c r="T441" s="138">
        <f t="shared" si="208"/>
        <v>0</v>
      </c>
      <c r="U441" s="137">
        <f t="shared" si="209"/>
        <v>0</v>
      </c>
      <c r="V441" s="137">
        <f t="shared" si="210"/>
        <v>0</v>
      </c>
      <c r="Y441" s="87">
        <f t="shared" si="211"/>
        <v>0</v>
      </c>
      <c r="Z441" s="137">
        <f t="shared" si="216"/>
        <v>0</v>
      </c>
      <c r="AB441" s="139"/>
    </row>
    <row r="442" ht="24.95" customHeight="1" spans="1:28">
      <c r="A442" s="103"/>
      <c r="B442" s="118">
        <v>2130205</v>
      </c>
      <c r="C442" s="118" t="s">
        <v>547</v>
      </c>
      <c r="D442" s="116">
        <f t="shared" si="197"/>
        <v>0</v>
      </c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28"/>
      <c r="Q442" s="128"/>
      <c r="R442" s="139"/>
      <c r="S442" s="137"/>
      <c r="T442" s="138"/>
      <c r="U442" s="137"/>
      <c r="V442" s="137"/>
      <c r="Y442" s="87"/>
      <c r="Z442" s="137"/>
      <c r="AB442" s="139"/>
    </row>
    <row r="443" ht="24.95" customHeight="1" spans="1:28">
      <c r="A443" s="103"/>
      <c r="B443" s="118">
        <v>2130206</v>
      </c>
      <c r="C443" s="118" t="s">
        <v>548</v>
      </c>
      <c r="D443" s="116">
        <f t="shared" si="197"/>
        <v>0</v>
      </c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28"/>
      <c r="Q443" s="128"/>
      <c r="R443" s="139"/>
      <c r="S443" s="137"/>
      <c r="T443" s="138"/>
      <c r="U443" s="137"/>
      <c r="V443" s="137"/>
      <c r="Y443" s="87"/>
      <c r="Z443" s="137"/>
      <c r="AB443" s="139"/>
    </row>
    <row r="444" ht="24.95" customHeight="1" spans="1:28">
      <c r="A444" s="103"/>
      <c r="B444" s="118">
        <v>2130209</v>
      </c>
      <c r="C444" s="118" t="s">
        <v>549</v>
      </c>
      <c r="D444" s="116">
        <f t="shared" si="197"/>
        <v>0</v>
      </c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28"/>
      <c r="Q444" s="128"/>
      <c r="R444" s="139">
        <f>IF(Y444&gt;0,E444+F444,0)</f>
        <v>0</v>
      </c>
      <c r="S444" s="137">
        <f t="shared" si="215"/>
        <v>0</v>
      </c>
      <c r="T444" s="138">
        <f t="shared" si="208"/>
        <v>0</v>
      </c>
      <c r="U444" s="137">
        <f t="shared" si="209"/>
        <v>0</v>
      </c>
      <c r="V444" s="137">
        <f t="shared" si="210"/>
        <v>0</v>
      </c>
      <c r="Y444" s="87">
        <f t="shared" si="211"/>
        <v>0</v>
      </c>
      <c r="Z444" s="137">
        <f t="shared" si="216"/>
        <v>0</v>
      </c>
      <c r="AB444" s="139"/>
    </row>
    <row r="445" ht="24.95" customHeight="1" spans="1:28">
      <c r="A445" s="103"/>
      <c r="B445" s="118">
        <v>2130211</v>
      </c>
      <c r="C445" s="118" t="s">
        <v>551</v>
      </c>
      <c r="D445" s="116">
        <f t="shared" si="197"/>
        <v>3</v>
      </c>
      <c r="E445" s="116"/>
      <c r="F445" s="116">
        <v>3</v>
      </c>
      <c r="G445" s="116"/>
      <c r="H445" s="116"/>
      <c r="I445" s="116"/>
      <c r="J445" s="116"/>
      <c r="K445" s="116"/>
      <c r="L445" s="116"/>
      <c r="M445" s="116"/>
      <c r="N445" s="116"/>
      <c r="O445" s="116"/>
      <c r="P445" s="128"/>
      <c r="Q445" s="128"/>
      <c r="R445" s="139"/>
      <c r="S445" s="137"/>
      <c r="T445" s="138"/>
      <c r="U445" s="137"/>
      <c r="V445" s="137"/>
      <c r="Y445" s="87"/>
      <c r="Z445" s="137"/>
      <c r="AB445" s="139"/>
    </row>
    <row r="446" ht="24.95" customHeight="1" spans="1:28">
      <c r="A446" s="103"/>
      <c r="B446" s="118">
        <v>2130212</v>
      </c>
      <c r="C446" s="118" t="s">
        <v>552</v>
      </c>
      <c r="D446" s="116">
        <f t="shared" si="197"/>
        <v>13</v>
      </c>
      <c r="E446" s="116"/>
      <c r="F446" s="116">
        <v>13</v>
      </c>
      <c r="G446" s="116"/>
      <c r="H446" s="116"/>
      <c r="I446" s="116"/>
      <c r="J446" s="116"/>
      <c r="K446" s="116"/>
      <c r="L446" s="116"/>
      <c r="M446" s="116"/>
      <c r="N446" s="116"/>
      <c r="O446" s="116"/>
      <c r="P446" s="128"/>
      <c r="Q446" s="128"/>
      <c r="R446" s="139"/>
      <c r="S446" s="137"/>
      <c r="T446" s="138"/>
      <c r="U446" s="137"/>
      <c r="V446" s="137"/>
      <c r="Y446" s="87"/>
      <c r="Z446" s="137"/>
      <c r="AB446" s="139"/>
    </row>
    <row r="447" ht="24.95" customHeight="1" spans="1:28">
      <c r="A447" s="103"/>
      <c r="B447" s="118">
        <v>2130213</v>
      </c>
      <c r="C447" s="118" t="s">
        <v>553</v>
      </c>
      <c r="D447" s="116">
        <f t="shared" si="197"/>
        <v>0</v>
      </c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28"/>
      <c r="Q447" s="128"/>
      <c r="R447" s="139"/>
      <c r="S447" s="137"/>
      <c r="T447" s="138"/>
      <c r="U447" s="137"/>
      <c r="V447" s="137"/>
      <c r="Y447" s="87"/>
      <c r="Z447" s="137"/>
      <c r="AB447" s="139"/>
    </row>
    <row r="448" ht="24.95" customHeight="1" spans="1:28">
      <c r="A448" s="103"/>
      <c r="B448" s="118">
        <v>2130221</v>
      </c>
      <c r="C448" s="118" t="s">
        <v>554</v>
      </c>
      <c r="D448" s="116">
        <f t="shared" si="197"/>
        <v>0</v>
      </c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28"/>
      <c r="Q448" s="128"/>
      <c r="R448" s="139"/>
      <c r="S448" s="137"/>
      <c r="T448" s="138"/>
      <c r="U448" s="137"/>
      <c r="V448" s="137"/>
      <c r="Y448" s="87"/>
      <c r="Z448" s="137"/>
      <c r="AB448" s="139"/>
    </row>
    <row r="449" ht="24.95" customHeight="1" spans="1:28">
      <c r="A449" s="103"/>
      <c r="B449" s="118">
        <v>2130232</v>
      </c>
      <c r="C449" s="118" t="s">
        <v>555</v>
      </c>
      <c r="D449" s="116">
        <f t="shared" si="197"/>
        <v>0</v>
      </c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28"/>
      <c r="Q449" s="128"/>
      <c r="R449" s="139">
        <f t="shared" ref="R449:R455" si="217">IF(Y449&gt;0,E449+F449,0)</f>
        <v>0</v>
      </c>
      <c r="S449" s="137">
        <f t="shared" si="215"/>
        <v>0</v>
      </c>
      <c r="T449" s="138">
        <f t="shared" si="208"/>
        <v>0</v>
      </c>
      <c r="U449" s="137">
        <f t="shared" si="209"/>
        <v>0</v>
      </c>
      <c r="V449" s="137">
        <f t="shared" si="210"/>
        <v>0</v>
      </c>
      <c r="Y449" s="87">
        <f t="shared" si="211"/>
        <v>0</v>
      </c>
      <c r="Z449" s="137">
        <f t="shared" si="216"/>
        <v>0</v>
      </c>
      <c r="AB449" s="139"/>
    </row>
    <row r="450" ht="24.95" customHeight="1" spans="1:28">
      <c r="A450" s="103"/>
      <c r="B450" s="118">
        <v>2130234</v>
      </c>
      <c r="C450" s="118" t="s">
        <v>556</v>
      </c>
      <c r="D450" s="116">
        <f t="shared" si="197"/>
        <v>9</v>
      </c>
      <c r="E450" s="116"/>
      <c r="F450" s="116">
        <v>9</v>
      </c>
      <c r="G450" s="116">
        <v>15</v>
      </c>
      <c r="H450" s="116"/>
      <c r="I450" s="116"/>
      <c r="J450" s="116"/>
      <c r="K450" s="116"/>
      <c r="L450" s="116"/>
      <c r="M450" s="116"/>
      <c r="N450" s="116"/>
      <c r="O450" s="116"/>
      <c r="P450" s="128"/>
      <c r="Q450" s="128"/>
      <c r="R450" s="139">
        <f t="shared" si="217"/>
        <v>0</v>
      </c>
      <c r="S450" s="137">
        <f t="shared" si="215"/>
        <v>0</v>
      </c>
      <c r="T450" s="138">
        <f t="shared" si="208"/>
        <v>0</v>
      </c>
      <c r="U450" s="137">
        <f t="shared" si="209"/>
        <v>0</v>
      </c>
      <c r="V450" s="137">
        <f t="shared" si="210"/>
        <v>0</v>
      </c>
      <c r="Y450" s="87">
        <f t="shared" si="211"/>
        <v>0</v>
      </c>
      <c r="Z450" s="137">
        <f t="shared" si="216"/>
        <v>0</v>
      </c>
      <c r="AB450" s="139"/>
    </row>
    <row r="451" ht="24.95" customHeight="1" spans="1:28">
      <c r="A451" s="103"/>
      <c r="B451" s="118">
        <v>2130299</v>
      </c>
      <c r="C451" s="118" t="s">
        <v>557</v>
      </c>
      <c r="D451" s="116">
        <f t="shared" si="197"/>
        <v>945</v>
      </c>
      <c r="E451" s="116"/>
      <c r="F451" s="116">
        <v>945</v>
      </c>
      <c r="G451" s="116"/>
      <c r="H451" s="116"/>
      <c r="I451" s="116"/>
      <c r="J451" s="116">
        <v>22</v>
      </c>
      <c r="K451" s="116"/>
      <c r="L451" s="116"/>
      <c r="M451" s="116"/>
      <c r="N451" s="116">
        <v>26</v>
      </c>
      <c r="O451" s="116"/>
      <c r="P451" s="128"/>
      <c r="Q451" s="128"/>
      <c r="R451" s="139">
        <f t="shared" si="217"/>
        <v>0</v>
      </c>
      <c r="S451" s="137">
        <f t="shared" si="215"/>
        <v>0</v>
      </c>
      <c r="T451" s="138">
        <f t="shared" si="208"/>
        <v>0</v>
      </c>
      <c r="U451" s="137">
        <f t="shared" si="209"/>
        <v>0</v>
      </c>
      <c r="V451" s="137">
        <f t="shared" si="210"/>
        <v>0</v>
      </c>
      <c r="Y451" s="87">
        <f t="shared" si="211"/>
        <v>0</v>
      </c>
      <c r="Z451" s="137">
        <f t="shared" si="216"/>
        <v>0</v>
      </c>
      <c r="AB451" s="139"/>
    </row>
    <row r="452" ht="24.95" customHeight="1" spans="1:28">
      <c r="A452" s="103">
        <v>1</v>
      </c>
      <c r="B452" s="115">
        <v>2130300</v>
      </c>
      <c r="C452" s="115" t="s">
        <v>558</v>
      </c>
      <c r="D452" s="116">
        <f t="shared" si="197"/>
        <v>2546</v>
      </c>
      <c r="E452" s="116">
        <v>1727</v>
      </c>
      <c r="F452" s="116">
        <v>819</v>
      </c>
      <c r="G452" s="116">
        <f t="shared" ref="G452:N452" si="218">G453+SUM(G457:G466)</f>
        <v>271</v>
      </c>
      <c r="H452" s="116">
        <f t="shared" si="218"/>
        <v>0</v>
      </c>
      <c r="I452" s="116">
        <f t="shared" si="218"/>
        <v>0</v>
      </c>
      <c r="J452" s="116">
        <f t="shared" si="218"/>
        <v>0</v>
      </c>
      <c r="K452" s="116">
        <f t="shared" si="218"/>
        <v>0</v>
      </c>
      <c r="L452" s="116">
        <f t="shared" si="218"/>
        <v>0</v>
      </c>
      <c r="M452" s="116">
        <f t="shared" si="218"/>
        <v>0</v>
      </c>
      <c r="N452" s="116">
        <f t="shared" si="218"/>
        <v>0</v>
      </c>
      <c r="O452" s="116"/>
      <c r="P452" s="128"/>
      <c r="Q452" s="128"/>
      <c r="R452" s="139">
        <f t="shared" si="217"/>
        <v>0</v>
      </c>
      <c r="S452" s="137">
        <f t="shared" si="215"/>
        <v>0</v>
      </c>
      <c r="T452" s="138">
        <f t="shared" si="208"/>
        <v>0</v>
      </c>
      <c r="U452" s="137">
        <f t="shared" si="209"/>
        <v>0</v>
      </c>
      <c r="V452" s="137">
        <f t="shared" si="210"/>
        <v>0</v>
      </c>
      <c r="Y452" s="87">
        <f t="shared" si="211"/>
        <v>0</v>
      </c>
      <c r="Z452" s="137">
        <f t="shared" si="216"/>
        <v>0</v>
      </c>
      <c r="AB452" s="139"/>
    </row>
    <row r="453" ht="24.95" customHeight="1" spans="1:28">
      <c r="A453" s="103">
        <v>1</v>
      </c>
      <c r="B453" s="118">
        <v>2130301</v>
      </c>
      <c r="C453" s="118" t="s">
        <v>176</v>
      </c>
      <c r="D453" s="116">
        <f t="shared" si="197"/>
        <v>1465</v>
      </c>
      <c r="E453" s="116">
        <v>1465</v>
      </c>
      <c r="F453" s="116"/>
      <c r="G453" s="116">
        <f t="shared" ref="G453:N453" si="219">SUM(G454:G455)</f>
        <v>256</v>
      </c>
      <c r="H453" s="116">
        <f t="shared" si="219"/>
        <v>0</v>
      </c>
      <c r="I453" s="116">
        <f t="shared" si="219"/>
        <v>0</v>
      </c>
      <c r="J453" s="116">
        <f t="shared" si="219"/>
        <v>0</v>
      </c>
      <c r="K453" s="116">
        <f t="shared" si="219"/>
        <v>0</v>
      </c>
      <c r="L453" s="116">
        <f t="shared" si="219"/>
        <v>0</v>
      </c>
      <c r="M453" s="116">
        <f t="shared" si="219"/>
        <v>0</v>
      </c>
      <c r="N453" s="116">
        <f t="shared" si="219"/>
        <v>0</v>
      </c>
      <c r="O453" s="116"/>
      <c r="P453" s="128"/>
      <c r="Q453" s="128"/>
      <c r="R453" s="139">
        <f t="shared" si="217"/>
        <v>0</v>
      </c>
      <c r="S453" s="137">
        <f t="shared" si="215"/>
        <v>0</v>
      </c>
      <c r="T453" s="138">
        <f t="shared" si="208"/>
        <v>0</v>
      </c>
      <c r="U453" s="137">
        <f t="shared" si="209"/>
        <v>0</v>
      </c>
      <c r="V453" s="137">
        <f t="shared" si="210"/>
        <v>0</v>
      </c>
      <c r="Y453" s="87">
        <f t="shared" si="211"/>
        <v>0</v>
      </c>
      <c r="Z453" s="137">
        <f t="shared" si="216"/>
        <v>0</v>
      </c>
      <c r="AB453" s="139"/>
    </row>
    <row r="454" ht="24.95" customHeight="1" spans="1:28">
      <c r="A454" s="103"/>
      <c r="B454" s="118"/>
      <c r="C454" s="118" t="s">
        <v>559</v>
      </c>
      <c r="D454" s="116">
        <f t="shared" si="197"/>
        <v>1434</v>
      </c>
      <c r="E454" s="116">
        <v>1434</v>
      </c>
      <c r="F454" s="116"/>
      <c r="G454" s="116">
        <v>218</v>
      </c>
      <c r="H454" s="116"/>
      <c r="I454" s="116"/>
      <c r="J454" s="116"/>
      <c r="K454" s="116"/>
      <c r="L454" s="116"/>
      <c r="M454" s="116"/>
      <c r="N454" s="116"/>
      <c r="O454" s="116"/>
      <c r="P454" s="128"/>
      <c r="Q454" s="128"/>
      <c r="R454" s="139">
        <f t="shared" si="217"/>
        <v>0</v>
      </c>
      <c r="S454" s="137">
        <f t="shared" si="215"/>
        <v>0</v>
      </c>
      <c r="T454" s="138">
        <f t="shared" si="208"/>
        <v>0</v>
      </c>
      <c r="U454" s="137">
        <f t="shared" si="209"/>
        <v>0</v>
      </c>
      <c r="V454" s="137">
        <f t="shared" si="210"/>
        <v>0</v>
      </c>
      <c r="Y454" s="87">
        <f t="shared" si="211"/>
        <v>0</v>
      </c>
      <c r="Z454" s="137">
        <f t="shared" si="216"/>
        <v>0</v>
      </c>
      <c r="AB454" s="139"/>
    </row>
    <row r="455" ht="24.95" customHeight="1" spans="1:28">
      <c r="A455" s="103"/>
      <c r="B455" s="118"/>
      <c r="C455" s="118" t="s">
        <v>560</v>
      </c>
      <c r="D455" s="116">
        <f t="shared" si="197"/>
        <v>31</v>
      </c>
      <c r="E455" s="116">
        <v>31</v>
      </c>
      <c r="F455" s="116"/>
      <c r="G455" s="116">
        <v>38</v>
      </c>
      <c r="H455" s="116"/>
      <c r="I455" s="116"/>
      <c r="J455" s="116"/>
      <c r="K455" s="116"/>
      <c r="L455" s="116"/>
      <c r="M455" s="116"/>
      <c r="N455" s="116"/>
      <c r="O455" s="116"/>
      <c r="P455" s="128"/>
      <c r="Q455" s="128"/>
      <c r="R455" s="139">
        <f t="shared" si="217"/>
        <v>0</v>
      </c>
      <c r="S455" s="137">
        <f t="shared" si="215"/>
        <v>0</v>
      </c>
      <c r="T455" s="138">
        <f t="shared" si="208"/>
        <v>0</v>
      </c>
      <c r="U455" s="137">
        <f t="shared" si="209"/>
        <v>0</v>
      </c>
      <c r="V455" s="137">
        <f t="shared" si="210"/>
        <v>0</v>
      </c>
      <c r="Y455" s="87">
        <f t="shared" si="211"/>
        <v>0</v>
      </c>
      <c r="Z455" s="137">
        <f t="shared" si="216"/>
        <v>0</v>
      </c>
      <c r="AB455" s="139"/>
    </row>
    <row r="456" ht="24.95" customHeight="1" spans="1:28">
      <c r="A456" s="103"/>
      <c r="B456" s="118">
        <v>2130302</v>
      </c>
      <c r="C456" s="118" t="s">
        <v>442</v>
      </c>
      <c r="D456" s="116">
        <f t="shared" si="197"/>
        <v>652</v>
      </c>
      <c r="E456" s="116"/>
      <c r="F456" s="116">
        <v>652</v>
      </c>
      <c r="G456" s="116"/>
      <c r="H456" s="116"/>
      <c r="I456" s="116"/>
      <c r="J456" s="116"/>
      <c r="K456" s="116"/>
      <c r="L456" s="116"/>
      <c r="M456" s="116"/>
      <c r="N456" s="116"/>
      <c r="O456" s="116"/>
      <c r="P456" s="128"/>
      <c r="Q456" s="128"/>
      <c r="R456" s="139"/>
      <c r="S456" s="137"/>
      <c r="T456" s="138"/>
      <c r="U456" s="137"/>
      <c r="V456" s="137"/>
      <c r="Y456" s="87"/>
      <c r="Z456" s="137"/>
      <c r="AB456" s="139"/>
    </row>
    <row r="457" ht="24.95" customHeight="1" spans="1:28">
      <c r="A457" s="103"/>
      <c r="B457" s="118">
        <v>2130304</v>
      </c>
      <c r="C457" s="118" t="s">
        <v>561</v>
      </c>
      <c r="D457" s="116">
        <f t="shared" ref="D457:D520" si="220">E457+F457</f>
        <v>0</v>
      </c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28"/>
      <c r="Q457" s="128"/>
      <c r="R457" s="139">
        <f>IF(Y457&gt;0,E457+F457,0)</f>
        <v>0</v>
      </c>
      <c r="S457" s="137">
        <f t="shared" si="215"/>
        <v>0</v>
      </c>
      <c r="T457" s="138">
        <f t="shared" si="208"/>
        <v>0</v>
      </c>
      <c r="U457" s="137">
        <f t="shared" si="209"/>
        <v>0</v>
      </c>
      <c r="V457" s="137">
        <f t="shared" si="210"/>
        <v>0</v>
      </c>
      <c r="Y457" s="87">
        <f t="shared" si="211"/>
        <v>0</v>
      </c>
      <c r="Z457" s="137">
        <f t="shared" si="216"/>
        <v>0</v>
      </c>
      <c r="AB457" s="139"/>
    </row>
    <row r="458" ht="24.95" customHeight="1" spans="1:28">
      <c r="A458" s="103"/>
      <c r="B458" s="118">
        <v>2130310</v>
      </c>
      <c r="C458" s="118" t="s">
        <v>562</v>
      </c>
      <c r="D458" s="116">
        <f t="shared" si="220"/>
        <v>0</v>
      </c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28"/>
      <c r="Q458" s="128"/>
      <c r="R458" s="139">
        <f>IF(Y458&gt;0,E458+F458,0)</f>
        <v>0</v>
      </c>
      <c r="S458" s="137">
        <f t="shared" si="215"/>
        <v>0</v>
      </c>
      <c r="T458" s="138">
        <f t="shared" si="208"/>
        <v>0</v>
      </c>
      <c r="U458" s="137">
        <f t="shared" si="209"/>
        <v>0</v>
      </c>
      <c r="V458" s="137">
        <f t="shared" si="210"/>
        <v>0</v>
      </c>
      <c r="Y458" s="87">
        <f t="shared" si="211"/>
        <v>0</v>
      </c>
      <c r="Z458" s="137">
        <f t="shared" si="216"/>
        <v>0</v>
      </c>
      <c r="AB458" s="139"/>
    </row>
    <row r="459" ht="24.95" customHeight="1" spans="1:28">
      <c r="A459" s="103"/>
      <c r="B459" s="118">
        <v>2130311</v>
      </c>
      <c r="C459" s="118" t="s">
        <v>563</v>
      </c>
      <c r="D459" s="116">
        <f t="shared" si="220"/>
        <v>18</v>
      </c>
      <c r="E459" s="116"/>
      <c r="F459" s="116">
        <v>18</v>
      </c>
      <c r="G459" s="116"/>
      <c r="H459" s="116"/>
      <c r="I459" s="116"/>
      <c r="J459" s="116"/>
      <c r="K459" s="116"/>
      <c r="L459" s="116"/>
      <c r="M459" s="116"/>
      <c r="N459" s="116"/>
      <c r="O459" s="116"/>
      <c r="P459" s="128"/>
      <c r="Q459" s="128"/>
      <c r="R459" s="139"/>
      <c r="S459" s="137"/>
      <c r="T459" s="138"/>
      <c r="U459" s="137"/>
      <c r="V459" s="137"/>
      <c r="Y459" s="87"/>
      <c r="Z459" s="137"/>
      <c r="AB459" s="139"/>
    </row>
    <row r="460" ht="24.95" customHeight="1" spans="1:28">
      <c r="A460" s="103"/>
      <c r="B460" s="118">
        <v>2130314</v>
      </c>
      <c r="C460" s="118" t="s">
        <v>564</v>
      </c>
      <c r="D460" s="116">
        <f t="shared" si="220"/>
        <v>27</v>
      </c>
      <c r="E460" s="116"/>
      <c r="F460" s="116">
        <v>27</v>
      </c>
      <c r="G460" s="116"/>
      <c r="H460" s="116"/>
      <c r="I460" s="116"/>
      <c r="J460" s="116"/>
      <c r="K460" s="116"/>
      <c r="L460" s="116"/>
      <c r="M460" s="116"/>
      <c r="N460" s="116"/>
      <c r="O460" s="116"/>
      <c r="P460" s="128"/>
      <c r="Q460" s="128"/>
      <c r="R460" s="139">
        <f>IF(Y460&gt;0,E460+F460,0)</f>
        <v>0</v>
      </c>
      <c r="S460" s="137">
        <f t="shared" si="215"/>
        <v>0</v>
      </c>
      <c r="T460" s="138">
        <f t="shared" si="208"/>
        <v>0</v>
      </c>
      <c r="U460" s="137">
        <f t="shared" si="209"/>
        <v>0</v>
      </c>
      <c r="V460" s="137">
        <f t="shared" si="210"/>
        <v>0</v>
      </c>
      <c r="Y460" s="87">
        <f t="shared" si="211"/>
        <v>0</v>
      </c>
      <c r="Z460" s="137">
        <f t="shared" si="216"/>
        <v>0</v>
      </c>
      <c r="AB460" s="139"/>
    </row>
    <row r="461" ht="24.95" customHeight="1" spans="1:28">
      <c r="A461" s="103"/>
      <c r="B461" s="118">
        <v>2130316</v>
      </c>
      <c r="C461" s="118" t="s">
        <v>566</v>
      </c>
      <c r="D461" s="116">
        <f t="shared" si="220"/>
        <v>36</v>
      </c>
      <c r="E461" s="116"/>
      <c r="F461" s="116">
        <v>36</v>
      </c>
      <c r="G461" s="116"/>
      <c r="H461" s="116"/>
      <c r="I461" s="116"/>
      <c r="J461" s="116"/>
      <c r="K461" s="116"/>
      <c r="L461" s="116"/>
      <c r="M461" s="116"/>
      <c r="N461" s="116"/>
      <c r="O461" s="116"/>
      <c r="P461" s="128"/>
      <c r="Q461" s="128"/>
      <c r="R461" s="139">
        <f>IF(Y461&gt;0,E461+F461,0)</f>
        <v>0</v>
      </c>
      <c r="S461" s="137">
        <f t="shared" si="215"/>
        <v>0</v>
      </c>
      <c r="T461" s="138">
        <f t="shared" si="208"/>
        <v>0</v>
      </c>
      <c r="U461" s="137">
        <f t="shared" si="209"/>
        <v>0</v>
      </c>
      <c r="V461" s="137">
        <f t="shared" si="210"/>
        <v>0</v>
      </c>
      <c r="Y461" s="87">
        <f t="shared" si="211"/>
        <v>0</v>
      </c>
      <c r="Z461" s="137">
        <f t="shared" si="216"/>
        <v>0</v>
      </c>
      <c r="AB461" s="139"/>
    </row>
    <row r="462" ht="24.95" customHeight="1" spans="1:28">
      <c r="A462" s="103"/>
      <c r="B462" s="118">
        <v>2130321</v>
      </c>
      <c r="C462" s="145" t="s">
        <v>567</v>
      </c>
      <c r="D462" s="116">
        <f t="shared" si="220"/>
        <v>0</v>
      </c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28"/>
      <c r="Q462" s="128"/>
      <c r="R462" s="139">
        <f>IF(Y462&gt;0,E462+F462,0)</f>
        <v>0</v>
      </c>
      <c r="S462" s="137">
        <f t="shared" si="215"/>
        <v>0</v>
      </c>
      <c r="T462" s="138">
        <f t="shared" si="208"/>
        <v>0</v>
      </c>
      <c r="U462" s="137">
        <f t="shared" si="209"/>
        <v>0</v>
      </c>
      <c r="V462" s="137">
        <f t="shared" si="210"/>
        <v>0</v>
      </c>
      <c r="Y462" s="87">
        <f t="shared" si="211"/>
        <v>0</v>
      </c>
      <c r="Z462" s="137">
        <f t="shared" si="216"/>
        <v>0</v>
      </c>
      <c r="AB462" s="139"/>
    </row>
    <row r="463" ht="24.95" customHeight="1" spans="1:28">
      <c r="A463" s="103"/>
      <c r="B463" s="118">
        <v>2130331</v>
      </c>
      <c r="C463" s="118" t="s">
        <v>568</v>
      </c>
      <c r="D463" s="116">
        <f t="shared" si="220"/>
        <v>0</v>
      </c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28"/>
      <c r="Q463" s="128"/>
      <c r="R463" s="139">
        <f>IF(Y463&gt;0,E463+F463,0)</f>
        <v>0</v>
      </c>
      <c r="S463" s="137">
        <f t="shared" si="215"/>
        <v>0</v>
      </c>
      <c r="T463" s="138">
        <f t="shared" si="208"/>
        <v>0</v>
      </c>
      <c r="U463" s="137">
        <f t="shared" si="209"/>
        <v>0</v>
      </c>
      <c r="V463" s="137">
        <f t="shared" si="210"/>
        <v>0</v>
      </c>
      <c r="Y463" s="87">
        <f t="shared" si="211"/>
        <v>0</v>
      </c>
      <c r="Z463" s="137">
        <f t="shared" si="216"/>
        <v>0</v>
      </c>
      <c r="AB463" s="139"/>
    </row>
    <row r="464" ht="24.95" customHeight="1" spans="1:28">
      <c r="A464" s="103"/>
      <c r="B464" s="118">
        <v>2130332</v>
      </c>
      <c r="C464" s="118" t="s">
        <v>569</v>
      </c>
      <c r="D464" s="116">
        <f t="shared" si="220"/>
        <v>50</v>
      </c>
      <c r="E464" s="116"/>
      <c r="F464" s="116">
        <v>50</v>
      </c>
      <c r="G464" s="116"/>
      <c r="H464" s="116"/>
      <c r="I464" s="116"/>
      <c r="J464" s="116"/>
      <c r="K464" s="116"/>
      <c r="L464" s="116"/>
      <c r="M464" s="116"/>
      <c r="N464" s="116"/>
      <c r="O464" s="116"/>
      <c r="P464" s="128"/>
      <c r="Q464" s="128"/>
      <c r="R464" s="139"/>
      <c r="S464" s="137">
        <f t="shared" si="215"/>
        <v>0</v>
      </c>
      <c r="T464" s="138"/>
      <c r="U464" s="137"/>
      <c r="V464" s="137"/>
      <c r="Y464" s="87"/>
      <c r="Z464" s="137">
        <f t="shared" si="216"/>
        <v>0</v>
      </c>
      <c r="AB464" s="139"/>
    </row>
    <row r="465" ht="24.95" customHeight="1" spans="1:28">
      <c r="A465" s="103"/>
      <c r="B465" s="118">
        <v>2130334</v>
      </c>
      <c r="C465" s="118" t="s">
        <v>570</v>
      </c>
      <c r="D465" s="116">
        <f t="shared" si="220"/>
        <v>280</v>
      </c>
      <c r="E465" s="116">
        <v>262</v>
      </c>
      <c r="F465" s="116">
        <v>18</v>
      </c>
      <c r="G465" s="116">
        <v>15</v>
      </c>
      <c r="H465" s="116"/>
      <c r="I465" s="116"/>
      <c r="J465" s="116"/>
      <c r="K465" s="116"/>
      <c r="L465" s="116"/>
      <c r="M465" s="116"/>
      <c r="N465" s="116"/>
      <c r="O465" s="116"/>
      <c r="P465" s="128"/>
      <c r="Q465" s="128"/>
      <c r="R465" s="139">
        <f t="shared" ref="R465:R473" si="221">IF(Y465&gt;0,E465+F465,0)</f>
        <v>0</v>
      </c>
      <c r="S465" s="137">
        <f t="shared" si="215"/>
        <v>0</v>
      </c>
      <c r="T465" s="138">
        <f t="shared" ref="T465:T494" si="222">R465-Y465</f>
        <v>0</v>
      </c>
      <c r="U465" s="137">
        <f t="shared" ref="U465:U494" si="223">IF(Y465=0,0,IF(T465&lt;0,"负增长",T465/Y465))</f>
        <v>0</v>
      </c>
      <c r="V465" s="137">
        <f t="shared" ref="V465:V494" si="224">S465-Z465</f>
        <v>0</v>
      </c>
      <c r="Y465" s="87">
        <f t="shared" ref="Y465:Y494" si="225">W465+X465</f>
        <v>0</v>
      </c>
      <c r="Z465" s="137">
        <f t="shared" si="216"/>
        <v>0</v>
      </c>
      <c r="AB465" s="139"/>
    </row>
    <row r="466" ht="24.95" customHeight="1" spans="1:28">
      <c r="A466" s="103"/>
      <c r="B466" s="118">
        <v>2130399</v>
      </c>
      <c r="C466" s="118" t="s">
        <v>571</v>
      </c>
      <c r="D466" s="116">
        <f t="shared" si="220"/>
        <v>18</v>
      </c>
      <c r="E466" s="116"/>
      <c r="F466" s="116">
        <v>18</v>
      </c>
      <c r="G466" s="116"/>
      <c r="H466" s="116"/>
      <c r="I466" s="116"/>
      <c r="J466" s="116"/>
      <c r="K466" s="116"/>
      <c r="L466" s="116"/>
      <c r="M466" s="116"/>
      <c r="N466" s="116"/>
      <c r="O466" s="116"/>
      <c r="P466" s="128"/>
      <c r="Q466" s="128"/>
      <c r="R466" s="139">
        <f t="shared" si="221"/>
        <v>0</v>
      </c>
      <c r="S466" s="137">
        <f t="shared" si="215"/>
        <v>0</v>
      </c>
      <c r="T466" s="138">
        <f t="shared" si="222"/>
        <v>0</v>
      </c>
      <c r="U466" s="137">
        <f t="shared" si="223"/>
        <v>0</v>
      </c>
      <c r="V466" s="137">
        <f t="shared" si="224"/>
        <v>0</v>
      </c>
      <c r="Y466" s="87">
        <f t="shared" si="225"/>
        <v>0</v>
      </c>
      <c r="Z466" s="137">
        <f t="shared" si="216"/>
        <v>0</v>
      </c>
      <c r="AB466" s="139"/>
    </row>
    <row r="467" ht="24.95" customHeight="1" spans="1:28">
      <c r="A467" s="103">
        <v>1</v>
      </c>
      <c r="B467" s="115">
        <v>2130500</v>
      </c>
      <c r="C467" s="115" t="s">
        <v>573</v>
      </c>
      <c r="D467" s="116">
        <f t="shared" si="220"/>
        <v>4000</v>
      </c>
      <c r="E467" s="116"/>
      <c r="F467" s="116">
        <v>4000</v>
      </c>
      <c r="G467" s="116">
        <f t="shared" ref="G467:N467" si="226">SUM(G468:G470)</f>
        <v>500</v>
      </c>
      <c r="H467" s="116">
        <f t="shared" si="226"/>
        <v>0</v>
      </c>
      <c r="I467" s="116">
        <f t="shared" si="226"/>
        <v>0</v>
      </c>
      <c r="J467" s="116">
        <f t="shared" si="226"/>
        <v>0</v>
      </c>
      <c r="K467" s="116">
        <f t="shared" si="226"/>
        <v>0</v>
      </c>
      <c r="L467" s="116">
        <f t="shared" si="226"/>
        <v>0</v>
      </c>
      <c r="M467" s="116">
        <f t="shared" si="226"/>
        <v>0</v>
      </c>
      <c r="N467" s="116">
        <f t="shared" si="226"/>
        <v>0</v>
      </c>
      <c r="O467" s="116"/>
      <c r="P467" s="128"/>
      <c r="Q467" s="128"/>
      <c r="R467" s="139">
        <f t="shared" si="221"/>
        <v>0</v>
      </c>
      <c r="S467" s="137">
        <f t="shared" si="215"/>
        <v>0</v>
      </c>
      <c r="T467" s="138">
        <f t="shared" si="222"/>
        <v>0</v>
      </c>
      <c r="U467" s="137">
        <f t="shared" si="223"/>
        <v>0</v>
      </c>
      <c r="V467" s="137">
        <f t="shared" si="224"/>
        <v>0</v>
      </c>
      <c r="Y467" s="87">
        <f t="shared" si="225"/>
        <v>0</v>
      </c>
      <c r="Z467" s="137">
        <f t="shared" si="216"/>
        <v>0</v>
      </c>
      <c r="AB467" s="139"/>
    </row>
    <row r="468" ht="24.95" customHeight="1" spans="1:28">
      <c r="A468" s="103"/>
      <c r="B468" s="118">
        <v>2130504</v>
      </c>
      <c r="C468" s="118" t="s">
        <v>574</v>
      </c>
      <c r="D468" s="116">
        <f t="shared" si="220"/>
        <v>0</v>
      </c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28"/>
      <c r="Q468" s="128"/>
      <c r="R468" s="139">
        <f t="shared" si="221"/>
        <v>0</v>
      </c>
      <c r="S468" s="137">
        <f t="shared" si="215"/>
        <v>0</v>
      </c>
      <c r="T468" s="138">
        <f t="shared" si="222"/>
        <v>0</v>
      </c>
      <c r="U468" s="137">
        <f t="shared" si="223"/>
        <v>0</v>
      </c>
      <c r="V468" s="137">
        <f t="shared" si="224"/>
        <v>0</v>
      </c>
      <c r="Y468" s="87">
        <f t="shared" si="225"/>
        <v>0</v>
      </c>
      <c r="Z468" s="137">
        <f t="shared" si="216"/>
        <v>0</v>
      </c>
      <c r="AB468" s="139"/>
    </row>
    <row r="469" ht="24.95" customHeight="1" spans="1:28">
      <c r="A469" s="103"/>
      <c r="B469" s="118">
        <v>2130505</v>
      </c>
      <c r="C469" s="118" t="s">
        <v>575</v>
      </c>
      <c r="D469" s="116">
        <f t="shared" si="220"/>
        <v>0</v>
      </c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28"/>
      <c r="Q469" s="128"/>
      <c r="R469" s="139">
        <f t="shared" si="221"/>
        <v>0</v>
      </c>
      <c r="S469" s="137">
        <f t="shared" si="215"/>
        <v>0</v>
      </c>
      <c r="T469" s="138">
        <f t="shared" si="222"/>
        <v>0</v>
      </c>
      <c r="U469" s="137">
        <f t="shared" si="223"/>
        <v>0</v>
      </c>
      <c r="V469" s="137">
        <f t="shared" si="224"/>
        <v>0</v>
      </c>
      <c r="Y469" s="87">
        <f t="shared" si="225"/>
        <v>0</v>
      </c>
      <c r="Z469" s="137">
        <f t="shared" si="216"/>
        <v>0</v>
      </c>
      <c r="AB469" s="139"/>
    </row>
    <row r="470" ht="24.95" customHeight="1" spans="1:28">
      <c r="A470" s="103"/>
      <c r="B470" s="118">
        <v>2130599</v>
      </c>
      <c r="C470" s="118" t="s">
        <v>576</v>
      </c>
      <c r="D470" s="116">
        <f t="shared" si="220"/>
        <v>4000</v>
      </c>
      <c r="E470" s="116"/>
      <c r="F470" s="116">
        <v>4000</v>
      </c>
      <c r="G470" s="116">
        <v>500</v>
      </c>
      <c r="H470" s="116"/>
      <c r="I470" s="116"/>
      <c r="J470" s="116"/>
      <c r="K470" s="116"/>
      <c r="L470" s="116"/>
      <c r="M470" s="116"/>
      <c r="N470" s="116"/>
      <c r="O470" s="116"/>
      <c r="P470" s="128"/>
      <c r="Q470" s="128"/>
      <c r="R470" s="139">
        <f t="shared" si="221"/>
        <v>0</v>
      </c>
      <c r="S470" s="137">
        <f t="shared" si="215"/>
        <v>0</v>
      </c>
      <c r="T470" s="138">
        <f t="shared" si="222"/>
        <v>0</v>
      </c>
      <c r="U470" s="137">
        <f t="shared" si="223"/>
        <v>0</v>
      </c>
      <c r="V470" s="137">
        <f t="shared" si="224"/>
        <v>0</v>
      </c>
      <c r="Y470" s="87">
        <f t="shared" si="225"/>
        <v>0</v>
      </c>
      <c r="Z470" s="137">
        <f t="shared" si="216"/>
        <v>0</v>
      </c>
      <c r="AB470" s="139"/>
    </row>
    <row r="471" ht="24.95" customHeight="1" spans="1:28">
      <c r="A471" s="103">
        <v>1</v>
      </c>
      <c r="B471" s="115">
        <v>2130600</v>
      </c>
      <c r="C471" s="115" t="s">
        <v>113</v>
      </c>
      <c r="D471" s="116">
        <f t="shared" si="220"/>
        <v>76</v>
      </c>
      <c r="E471" s="116"/>
      <c r="F471" s="116">
        <v>76</v>
      </c>
      <c r="G471" s="116">
        <f t="shared" ref="G471:N471" si="227">SUM(G472:G475)</f>
        <v>20</v>
      </c>
      <c r="H471" s="116">
        <f t="shared" si="227"/>
        <v>0</v>
      </c>
      <c r="I471" s="116">
        <f t="shared" si="227"/>
        <v>0</v>
      </c>
      <c r="J471" s="116">
        <f t="shared" si="227"/>
        <v>0</v>
      </c>
      <c r="K471" s="116">
        <f t="shared" si="227"/>
        <v>0</v>
      </c>
      <c r="L471" s="116">
        <f t="shared" si="227"/>
        <v>0</v>
      </c>
      <c r="M471" s="116">
        <f t="shared" si="227"/>
        <v>0</v>
      </c>
      <c r="N471" s="116">
        <f t="shared" si="227"/>
        <v>0</v>
      </c>
      <c r="O471" s="116"/>
      <c r="P471" s="128"/>
      <c r="Q471" s="128"/>
      <c r="R471" s="139">
        <f t="shared" si="221"/>
        <v>0</v>
      </c>
      <c r="S471" s="137">
        <f t="shared" si="215"/>
        <v>0</v>
      </c>
      <c r="T471" s="138">
        <f t="shared" si="222"/>
        <v>0</v>
      </c>
      <c r="U471" s="137">
        <f t="shared" si="223"/>
        <v>0</v>
      </c>
      <c r="V471" s="137">
        <f t="shared" si="224"/>
        <v>0</v>
      </c>
      <c r="Y471" s="87">
        <f t="shared" si="225"/>
        <v>0</v>
      </c>
      <c r="Z471" s="137">
        <f t="shared" si="216"/>
        <v>0</v>
      </c>
      <c r="AB471" s="139"/>
    </row>
    <row r="472" ht="24.95" customHeight="1" spans="1:28">
      <c r="A472" s="103"/>
      <c r="B472" s="118">
        <v>2130601</v>
      </c>
      <c r="C472" s="118" t="s">
        <v>343</v>
      </c>
      <c r="D472" s="116">
        <f t="shared" si="220"/>
        <v>18</v>
      </c>
      <c r="E472" s="116"/>
      <c r="F472" s="116">
        <v>18</v>
      </c>
      <c r="G472" s="116">
        <v>20</v>
      </c>
      <c r="H472" s="116"/>
      <c r="I472" s="116"/>
      <c r="J472" s="116"/>
      <c r="K472" s="116"/>
      <c r="L472" s="116"/>
      <c r="M472" s="116"/>
      <c r="N472" s="116"/>
      <c r="O472" s="116"/>
      <c r="P472" s="128"/>
      <c r="Q472" s="128"/>
      <c r="R472" s="139">
        <f t="shared" si="221"/>
        <v>0</v>
      </c>
      <c r="S472" s="137">
        <f t="shared" si="215"/>
        <v>0</v>
      </c>
      <c r="T472" s="138">
        <f t="shared" si="222"/>
        <v>0</v>
      </c>
      <c r="U472" s="137">
        <f t="shared" si="223"/>
        <v>0</v>
      </c>
      <c r="V472" s="137">
        <f t="shared" si="224"/>
        <v>0</v>
      </c>
      <c r="Y472" s="87">
        <f t="shared" si="225"/>
        <v>0</v>
      </c>
      <c r="Z472" s="137">
        <f t="shared" si="216"/>
        <v>0</v>
      </c>
      <c r="AB472" s="139"/>
    </row>
    <row r="473" ht="24.95" customHeight="1" spans="1:28">
      <c r="A473" s="103"/>
      <c r="B473" s="118">
        <v>2130602</v>
      </c>
      <c r="C473" s="118" t="s">
        <v>578</v>
      </c>
      <c r="D473" s="116">
        <f t="shared" si="220"/>
        <v>0</v>
      </c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28"/>
      <c r="Q473" s="128"/>
      <c r="R473" s="139">
        <f t="shared" si="221"/>
        <v>0</v>
      </c>
      <c r="S473" s="137">
        <f t="shared" si="215"/>
        <v>0</v>
      </c>
      <c r="T473" s="138">
        <f t="shared" si="222"/>
        <v>0</v>
      </c>
      <c r="U473" s="137">
        <f t="shared" si="223"/>
        <v>0</v>
      </c>
      <c r="V473" s="137">
        <f t="shared" si="224"/>
        <v>0</v>
      </c>
      <c r="Y473" s="87">
        <f t="shared" si="225"/>
        <v>0</v>
      </c>
      <c r="Z473" s="137">
        <f t="shared" si="216"/>
        <v>0</v>
      </c>
      <c r="AB473" s="139"/>
    </row>
    <row r="474" ht="24.95" customHeight="1" spans="1:28">
      <c r="A474" s="103"/>
      <c r="B474" s="118">
        <v>2130603</v>
      </c>
      <c r="C474" s="118" t="s">
        <v>580</v>
      </c>
      <c r="D474" s="116">
        <f t="shared" si="220"/>
        <v>0</v>
      </c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28"/>
      <c r="Q474" s="128"/>
      <c r="R474" s="139"/>
      <c r="S474" s="137"/>
      <c r="T474" s="138"/>
      <c r="U474" s="137"/>
      <c r="V474" s="137"/>
      <c r="Y474" s="87"/>
      <c r="Z474" s="137"/>
      <c r="AB474" s="139"/>
    </row>
    <row r="475" ht="24.95" customHeight="1" spans="1:28">
      <c r="A475" s="103"/>
      <c r="B475" s="118">
        <v>2130699</v>
      </c>
      <c r="C475" s="118" t="s">
        <v>582</v>
      </c>
      <c r="D475" s="116">
        <f t="shared" si="220"/>
        <v>58</v>
      </c>
      <c r="E475" s="116"/>
      <c r="F475" s="116">
        <v>58</v>
      </c>
      <c r="G475" s="116"/>
      <c r="H475" s="116"/>
      <c r="I475" s="116"/>
      <c r="J475" s="116"/>
      <c r="K475" s="116"/>
      <c r="L475" s="116"/>
      <c r="M475" s="116"/>
      <c r="N475" s="116"/>
      <c r="O475" s="116"/>
      <c r="P475" s="128"/>
      <c r="Q475" s="128"/>
      <c r="R475" s="139">
        <f t="shared" ref="R475:R483" si="228">IF(Y475&gt;0,E475+F475,0)</f>
        <v>0</v>
      </c>
      <c r="S475" s="137">
        <f t="shared" si="215"/>
        <v>0</v>
      </c>
      <c r="T475" s="138">
        <f t="shared" si="222"/>
        <v>0</v>
      </c>
      <c r="U475" s="137">
        <f t="shared" si="223"/>
        <v>0</v>
      </c>
      <c r="V475" s="137">
        <f t="shared" si="224"/>
        <v>0</v>
      </c>
      <c r="Y475" s="87">
        <f t="shared" si="225"/>
        <v>0</v>
      </c>
      <c r="Z475" s="137">
        <f t="shared" si="216"/>
        <v>0</v>
      </c>
      <c r="AB475" s="139"/>
    </row>
    <row r="476" ht="24.95" customHeight="1" spans="1:28">
      <c r="A476" s="103">
        <v>1</v>
      </c>
      <c r="B476" s="115">
        <v>2130700</v>
      </c>
      <c r="C476" s="115" t="s">
        <v>114</v>
      </c>
      <c r="D476" s="116">
        <f t="shared" si="220"/>
        <v>45</v>
      </c>
      <c r="E476" s="116"/>
      <c r="F476" s="116">
        <v>45</v>
      </c>
      <c r="G476" s="116">
        <f t="shared" ref="G476:N476" si="229">SUM(G477:G480)</f>
        <v>80</v>
      </c>
      <c r="H476" s="116">
        <f t="shared" si="229"/>
        <v>0</v>
      </c>
      <c r="I476" s="116">
        <f t="shared" si="229"/>
        <v>0</v>
      </c>
      <c r="J476" s="116">
        <f t="shared" si="229"/>
        <v>0</v>
      </c>
      <c r="K476" s="116">
        <f t="shared" si="229"/>
        <v>0</v>
      </c>
      <c r="L476" s="116">
        <f t="shared" si="229"/>
        <v>0</v>
      </c>
      <c r="M476" s="116">
        <f t="shared" si="229"/>
        <v>0</v>
      </c>
      <c r="N476" s="116">
        <f t="shared" si="229"/>
        <v>0</v>
      </c>
      <c r="O476" s="116"/>
      <c r="P476" s="128"/>
      <c r="Q476" s="128"/>
      <c r="R476" s="139">
        <f t="shared" si="228"/>
        <v>0</v>
      </c>
      <c r="S476" s="137">
        <f t="shared" si="215"/>
        <v>0</v>
      </c>
      <c r="T476" s="138">
        <f t="shared" si="222"/>
        <v>0</v>
      </c>
      <c r="U476" s="137">
        <f t="shared" si="223"/>
        <v>0</v>
      </c>
      <c r="V476" s="137">
        <f t="shared" si="224"/>
        <v>0</v>
      </c>
      <c r="Y476" s="87">
        <f t="shared" si="225"/>
        <v>0</v>
      </c>
      <c r="Z476" s="137">
        <f t="shared" si="216"/>
        <v>0</v>
      </c>
      <c r="AB476" s="139"/>
    </row>
    <row r="477" ht="24.95" customHeight="1" spans="1:28">
      <c r="A477" s="103"/>
      <c r="B477" s="118">
        <v>2130701</v>
      </c>
      <c r="C477" s="118" t="s">
        <v>583</v>
      </c>
      <c r="D477" s="116">
        <f t="shared" si="220"/>
        <v>45</v>
      </c>
      <c r="E477" s="116"/>
      <c r="F477" s="116">
        <v>45</v>
      </c>
      <c r="G477" s="116">
        <v>80</v>
      </c>
      <c r="H477" s="116"/>
      <c r="I477" s="116"/>
      <c r="J477" s="116"/>
      <c r="K477" s="116"/>
      <c r="L477" s="116"/>
      <c r="M477" s="116"/>
      <c r="N477" s="116"/>
      <c r="O477" s="116"/>
      <c r="P477" s="128"/>
      <c r="Q477" s="128"/>
      <c r="R477" s="139">
        <f t="shared" si="228"/>
        <v>0</v>
      </c>
      <c r="S477" s="137">
        <f t="shared" si="215"/>
        <v>0</v>
      </c>
      <c r="T477" s="138">
        <f t="shared" si="222"/>
        <v>0</v>
      </c>
      <c r="U477" s="137">
        <f t="shared" si="223"/>
        <v>0</v>
      </c>
      <c r="V477" s="137">
        <f t="shared" si="224"/>
        <v>0</v>
      </c>
      <c r="Y477" s="87">
        <f t="shared" si="225"/>
        <v>0</v>
      </c>
      <c r="Z477" s="137">
        <f t="shared" si="216"/>
        <v>0</v>
      </c>
      <c r="AB477" s="139"/>
    </row>
    <row r="478" ht="24.95" customHeight="1" spans="1:28">
      <c r="A478" s="103"/>
      <c r="B478" s="118">
        <v>2130705</v>
      </c>
      <c r="C478" s="119" t="s">
        <v>585</v>
      </c>
      <c r="D478" s="116">
        <f t="shared" si="220"/>
        <v>0</v>
      </c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28"/>
      <c r="Q478" s="128"/>
      <c r="R478" s="139">
        <f t="shared" si="228"/>
        <v>0</v>
      </c>
      <c r="S478" s="137">
        <f t="shared" si="215"/>
        <v>0</v>
      </c>
      <c r="T478" s="138">
        <f t="shared" si="222"/>
        <v>0</v>
      </c>
      <c r="U478" s="137">
        <f t="shared" si="223"/>
        <v>0</v>
      </c>
      <c r="V478" s="137">
        <f t="shared" si="224"/>
        <v>0</v>
      </c>
      <c r="Y478" s="87">
        <f t="shared" si="225"/>
        <v>0</v>
      </c>
      <c r="Z478" s="137">
        <f t="shared" si="216"/>
        <v>0</v>
      </c>
      <c r="AB478" s="139"/>
    </row>
    <row r="479" ht="24.95" customHeight="1" spans="1:28">
      <c r="A479" s="103"/>
      <c r="B479" s="118">
        <v>2130706</v>
      </c>
      <c r="C479" s="119" t="s">
        <v>587</v>
      </c>
      <c r="D479" s="116">
        <f t="shared" si="220"/>
        <v>0</v>
      </c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28"/>
      <c r="Q479" s="128"/>
      <c r="R479" s="139">
        <f t="shared" si="228"/>
        <v>0</v>
      </c>
      <c r="S479" s="137">
        <f t="shared" si="215"/>
        <v>0</v>
      </c>
      <c r="T479" s="138">
        <f t="shared" si="222"/>
        <v>0</v>
      </c>
      <c r="U479" s="137">
        <f t="shared" si="223"/>
        <v>0</v>
      </c>
      <c r="V479" s="137">
        <f t="shared" si="224"/>
        <v>0</v>
      </c>
      <c r="Y479" s="87">
        <f t="shared" si="225"/>
        <v>0</v>
      </c>
      <c r="Z479" s="137">
        <f t="shared" si="216"/>
        <v>0</v>
      </c>
      <c r="AB479" s="139"/>
    </row>
    <row r="480" ht="24.95" customHeight="1" spans="1:28">
      <c r="A480" s="103"/>
      <c r="B480" s="118">
        <v>2130799</v>
      </c>
      <c r="C480" s="119" t="s">
        <v>588</v>
      </c>
      <c r="D480" s="116">
        <f t="shared" si="220"/>
        <v>0</v>
      </c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28"/>
      <c r="Q480" s="128"/>
      <c r="R480" s="139">
        <f t="shared" si="228"/>
        <v>0</v>
      </c>
      <c r="S480" s="137">
        <f t="shared" si="215"/>
        <v>0</v>
      </c>
      <c r="T480" s="138">
        <f t="shared" si="222"/>
        <v>0</v>
      </c>
      <c r="U480" s="137">
        <f t="shared" si="223"/>
        <v>0</v>
      </c>
      <c r="V480" s="137">
        <f t="shared" si="224"/>
        <v>0</v>
      </c>
      <c r="Y480" s="87">
        <f t="shared" si="225"/>
        <v>0</v>
      </c>
      <c r="Z480" s="137">
        <f t="shared" si="216"/>
        <v>0</v>
      </c>
      <c r="AB480" s="139"/>
    </row>
    <row r="481" ht="24.95" customHeight="1" spans="1:28">
      <c r="A481" s="103">
        <v>1</v>
      </c>
      <c r="B481" s="115">
        <v>2130800</v>
      </c>
      <c r="C481" s="115" t="s">
        <v>589</v>
      </c>
      <c r="D481" s="116">
        <f t="shared" si="220"/>
        <v>0</v>
      </c>
      <c r="E481" s="116"/>
      <c r="F481" s="116"/>
      <c r="G481" s="116">
        <f t="shared" ref="G481:N481" si="230">SUM(G482:G485)</f>
        <v>5</v>
      </c>
      <c r="H481" s="116">
        <f t="shared" si="230"/>
        <v>0</v>
      </c>
      <c r="I481" s="116">
        <f t="shared" si="230"/>
        <v>0</v>
      </c>
      <c r="J481" s="116">
        <f t="shared" si="230"/>
        <v>0</v>
      </c>
      <c r="K481" s="116">
        <f t="shared" si="230"/>
        <v>0</v>
      </c>
      <c r="L481" s="116">
        <f t="shared" si="230"/>
        <v>0</v>
      </c>
      <c r="M481" s="116">
        <f t="shared" si="230"/>
        <v>0</v>
      </c>
      <c r="N481" s="116">
        <f t="shared" si="230"/>
        <v>0</v>
      </c>
      <c r="O481" s="116"/>
      <c r="P481" s="128"/>
      <c r="Q481" s="128"/>
      <c r="R481" s="139">
        <f t="shared" si="228"/>
        <v>0</v>
      </c>
      <c r="S481" s="137">
        <f t="shared" si="215"/>
        <v>0</v>
      </c>
      <c r="T481" s="138">
        <f t="shared" si="222"/>
        <v>0</v>
      </c>
      <c r="U481" s="137">
        <f t="shared" si="223"/>
        <v>0</v>
      </c>
      <c r="V481" s="137">
        <f t="shared" si="224"/>
        <v>0</v>
      </c>
      <c r="Y481" s="87">
        <f t="shared" si="225"/>
        <v>0</v>
      </c>
      <c r="Z481" s="137">
        <f t="shared" si="216"/>
        <v>0</v>
      </c>
      <c r="AB481" s="139"/>
    </row>
    <row r="482" ht="24.95" customHeight="1" spans="1:28">
      <c r="A482" s="103"/>
      <c r="B482" s="118">
        <v>2130801</v>
      </c>
      <c r="C482" s="118" t="s">
        <v>590</v>
      </c>
      <c r="D482" s="116">
        <f t="shared" si="220"/>
        <v>0</v>
      </c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28"/>
      <c r="Q482" s="128"/>
      <c r="R482" s="139">
        <f t="shared" si="228"/>
        <v>0</v>
      </c>
      <c r="S482" s="137">
        <f t="shared" si="215"/>
        <v>0</v>
      </c>
      <c r="T482" s="138">
        <f t="shared" si="222"/>
        <v>0</v>
      </c>
      <c r="U482" s="137">
        <f t="shared" si="223"/>
        <v>0</v>
      </c>
      <c r="V482" s="137">
        <f t="shared" si="224"/>
        <v>0</v>
      </c>
      <c r="Y482" s="87">
        <f t="shared" si="225"/>
        <v>0</v>
      </c>
      <c r="Z482" s="137">
        <f t="shared" si="216"/>
        <v>0</v>
      </c>
      <c r="AB482" s="139"/>
    </row>
    <row r="483" ht="24.95" customHeight="1" spans="1:28">
      <c r="A483" s="103"/>
      <c r="B483" s="118">
        <v>2130802</v>
      </c>
      <c r="C483" s="119" t="s">
        <v>591</v>
      </c>
      <c r="D483" s="116">
        <f t="shared" si="220"/>
        <v>0</v>
      </c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28"/>
      <c r="Q483" s="128"/>
      <c r="R483" s="139">
        <f t="shared" si="228"/>
        <v>0</v>
      </c>
      <c r="S483" s="137">
        <f t="shared" si="215"/>
        <v>0</v>
      </c>
      <c r="T483" s="138">
        <f t="shared" si="222"/>
        <v>0</v>
      </c>
      <c r="U483" s="137">
        <f t="shared" si="223"/>
        <v>0</v>
      </c>
      <c r="V483" s="137">
        <f t="shared" si="224"/>
        <v>0</v>
      </c>
      <c r="Y483" s="87">
        <f t="shared" si="225"/>
        <v>0</v>
      </c>
      <c r="Z483" s="137">
        <f t="shared" si="216"/>
        <v>0</v>
      </c>
      <c r="AB483" s="139"/>
    </row>
    <row r="484" ht="24.95" customHeight="1" spans="1:28">
      <c r="A484" s="103"/>
      <c r="B484" s="118">
        <v>2130803</v>
      </c>
      <c r="C484" s="119" t="s">
        <v>592</v>
      </c>
      <c r="D484" s="116">
        <f t="shared" si="220"/>
        <v>0</v>
      </c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28"/>
      <c r="Q484" s="128"/>
      <c r="R484" s="139"/>
      <c r="S484" s="137"/>
      <c r="T484" s="138"/>
      <c r="U484" s="137"/>
      <c r="V484" s="137"/>
      <c r="Y484" s="87"/>
      <c r="Z484" s="137"/>
      <c r="AB484" s="139"/>
    </row>
    <row r="485" ht="24.95" customHeight="1" spans="1:28">
      <c r="A485" s="103"/>
      <c r="B485" s="118">
        <v>2130804</v>
      </c>
      <c r="C485" s="118" t="s">
        <v>593</v>
      </c>
      <c r="D485" s="116">
        <f t="shared" si="220"/>
        <v>0</v>
      </c>
      <c r="E485" s="116"/>
      <c r="F485" s="116"/>
      <c r="G485" s="116">
        <v>5</v>
      </c>
      <c r="H485" s="116"/>
      <c r="I485" s="116"/>
      <c r="J485" s="116"/>
      <c r="K485" s="116"/>
      <c r="L485" s="116"/>
      <c r="M485" s="116"/>
      <c r="N485" s="116"/>
      <c r="O485" s="116"/>
      <c r="P485" s="128"/>
      <c r="Q485" s="128"/>
      <c r="R485" s="139"/>
      <c r="S485" s="137"/>
      <c r="T485" s="138"/>
      <c r="U485" s="137"/>
      <c r="V485" s="137"/>
      <c r="Y485" s="87"/>
      <c r="Z485" s="137"/>
      <c r="AB485" s="139"/>
    </row>
    <row r="486" ht="24.95" customHeight="1" spans="1:28">
      <c r="A486" s="103"/>
      <c r="B486" s="115">
        <v>2130900</v>
      </c>
      <c r="C486" s="115" t="s">
        <v>595</v>
      </c>
      <c r="D486" s="116">
        <f t="shared" si="220"/>
        <v>0</v>
      </c>
      <c r="E486" s="116"/>
      <c r="F486" s="116"/>
      <c r="G486" s="116">
        <f t="shared" ref="G486:O486" si="231">G487</f>
        <v>0</v>
      </c>
      <c r="H486" s="116">
        <f t="shared" si="231"/>
        <v>0</v>
      </c>
      <c r="I486" s="116">
        <f t="shared" si="231"/>
        <v>0</v>
      </c>
      <c r="J486" s="116">
        <f t="shared" si="231"/>
        <v>0</v>
      </c>
      <c r="K486" s="116">
        <f t="shared" si="231"/>
        <v>0</v>
      </c>
      <c r="L486" s="116">
        <f t="shared" si="231"/>
        <v>0</v>
      </c>
      <c r="M486" s="116">
        <f t="shared" si="231"/>
        <v>0</v>
      </c>
      <c r="N486" s="116">
        <f t="shared" si="231"/>
        <v>0</v>
      </c>
      <c r="O486" s="116">
        <f t="shared" si="231"/>
        <v>0</v>
      </c>
      <c r="P486" s="128"/>
      <c r="Q486" s="128"/>
      <c r="R486" s="139"/>
      <c r="S486" s="137"/>
      <c r="T486" s="138"/>
      <c r="U486" s="137"/>
      <c r="V486" s="137"/>
      <c r="Y486" s="87"/>
      <c r="Z486" s="137"/>
      <c r="AB486" s="139"/>
    </row>
    <row r="487" ht="24.95" customHeight="1" spans="1:28">
      <c r="A487" s="103"/>
      <c r="B487" s="118">
        <v>2130901</v>
      </c>
      <c r="C487" s="118" t="s">
        <v>596</v>
      </c>
      <c r="D487" s="116">
        <f t="shared" si="220"/>
        <v>0</v>
      </c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28"/>
      <c r="Q487" s="128"/>
      <c r="R487" s="139"/>
      <c r="S487" s="137"/>
      <c r="T487" s="138"/>
      <c r="U487" s="137"/>
      <c r="V487" s="137"/>
      <c r="Y487" s="87"/>
      <c r="Z487" s="137"/>
      <c r="AB487" s="139"/>
    </row>
    <row r="488" ht="24.95" customHeight="1" spans="1:28">
      <c r="A488" s="103">
        <v>1</v>
      </c>
      <c r="B488" s="115">
        <v>2139900</v>
      </c>
      <c r="C488" s="115" t="s">
        <v>597</v>
      </c>
      <c r="D488" s="116">
        <f t="shared" si="220"/>
        <v>0</v>
      </c>
      <c r="E488" s="116"/>
      <c r="F488" s="116"/>
      <c r="G488" s="116">
        <f t="shared" ref="G488:N488" si="232">SUM(G489:G490)</f>
        <v>167</v>
      </c>
      <c r="H488" s="116">
        <f t="shared" si="232"/>
        <v>0</v>
      </c>
      <c r="I488" s="116">
        <f t="shared" si="232"/>
        <v>0</v>
      </c>
      <c r="J488" s="116">
        <f t="shared" si="232"/>
        <v>0</v>
      </c>
      <c r="K488" s="116">
        <f t="shared" si="232"/>
        <v>0</v>
      </c>
      <c r="L488" s="116">
        <f t="shared" si="232"/>
        <v>0</v>
      </c>
      <c r="M488" s="116">
        <f t="shared" si="232"/>
        <v>0</v>
      </c>
      <c r="N488" s="116">
        <f t="shared" si="232"/>
        <v>0</v>
      </c>
      <c r="O488" s="116"/>
      <c r="P488" s="128"/>
      <c r="Q488" s="128"/>
      <c r="R488" s="139">
        <f t="shared" ref="R488:R494" si="233">IF(Y488&gt;0,E488+F488,0)</f>
        <v>0</v>
      </c>
      <c r="S488" s="137">
        <f t="shared" si="215"/>
        <v>0</v>
      </c>
      <c r="T488" s="138">
        <f t="shared" si="222"/>
        <v>0</v>
      </c>
      <c r="U488" s="137">
        <f t="shared" si="223"/>
        <v>0</v>
      </c>
      <c r="V488" s="137">
        <f t="shared" si="224"/>
        <v>0</v>
      </c>
      <c r="Y488" s="87">
        <f t="shared" si="225"/>
        <v>0</v>
      </c>
      <c r="Z488" s="137">
        <f t="shared" si="216"/>
        <v>0</v>
      </c>
      <c r="AB488" s="139"/>
    </row>
    <row r="489" ht="24.95" customHeight="1" spans="1:28">
      <c r="A489" s="103"/>
      <c r="B489" s="118">
        <v>2139901</v>
      </c>
      <c r="C489" s="118" t="s">
        <v>598</v>
      </c>
      <c r="D489" s="116">
        <f t="shared" si="220"/>
        <v>0</v>
      </c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28"/>
      <c r="Q489" s="128"/>
      <c r="R489" s="139">
        <f t="shared" si="233"/>
        <v>0</v>
      </c>
      <c r="S489" s="137">
        <f t="shared" si="215"/>
        <v>0</v>
      </c>
      <c r="T489" s="138">
        <f t="shared" si="222"/>
        <v>0</v>
      </c>
      <c r="U489" s="137">
        <f t="shared" si="223"/>
        <v>0</v>
      </c>
      <c r="V489" s="137">
        <f t="shared" si="224"/>
        <v>0</v>
      </c>
      <c r="Y489" s="87">
        <f t="shared" si="225"/>
        <v>0</v>
      </c>
      <c r="Z489" s="137">
        <f t="shared" si="216"/>
        <v>0</v>
      </c>
      <c r="AB489" s="139"/>
    </row>
    <row r="490" ht="24.95" customHeight="1" spans="1:28">
      <c r="A490" s="103"/>
      <c r="B490" s="118">
        <v>2139999</v>
      </c>
      <c r="C490" s="118" t="s">
        <v>599</v>
      </c>
      <c r="D490" s="116">
        <f t="shared" si="220"/>
        <v>0</v>
      </c>
      <c r="E490" s="116"/>
      <c r="F490" s="116"/>
      <c r="G490" s="116">
        <v>167</v>
      </c>
      <c r="H490" s="116"/>
      <c r="I490" s="116"/>
      <c r="J490" s="116"/>
      <c r="K490" s="116"/>
      <c r="L490" s="116"/>
      <c r="M490" s="116"/>
      <c r="N490" s="116"/>
      <c r="O490" s="116"/>
      <c r="P490" s="128"/>
      <c r="Q490" s="128"/>
      <c r="R490" s="139">
        <f t="shared" si="233"/>
        <v>0</v>
      </c>
      <c r="S490" s="137">
        <f t="shared" si="215"/>
        <v>0</v>
      </c>
      <c r="T490" s="138">
        <f t="shared" si="222"/>
        <v>0</v>
      </c>
      <c r="U490" s="137">
        <f t="shared" si="223"/>
        <v>0</v>
      </c>
      <c r="V490" s="137">
        <f t="shared" si="224"/>
        <v>0</v>
      </c>
      <c r="Y490" s="87">
        <f t="shared" si="225"/>
        <v>0</v>
      </c>
      <c r="Z490" s="137">
        <f t="shared" si="216"/>
        <v>0</v>
      </c>
      <c r="AB490" s="139"/>
    </row>
    <row r="491" ht="24.95" customHeight="1" spans="1:28">
      <c r="A491" s="103">
        <v>1</v>
      </c>
      <c r="B491" s="115">
        <v>2140000</v>
      </c>
      <c r="C491" s="115" t="s">
        <v>600</v>
      </c>
      <c r="D491" s="116">
        <f t="shared" si="220"/>
        <v>3747</v>
      </c>
      <c r="E491" s="116">
        <v>2308</v>
      </c>
      <c r="F491" s="116">
        <v>1439</v>
      </c>
      <c r="G491" s="116">
        <f t="shared" ref="G491:N491" si="234">G492+G500+G504+G509+G511+G514</f>
        <v>682</v>
      </c>
      <c r="H491" s="116">
        <f t="shared" si="234"/>
        <v>0</v>
      </c>
      <c r="I491" s="116">
        <f t="shared" si="234"/>
        <v>0</v>
      </c>
      <c r="J491" s="116">
        <f t="shared" si="234"/>
        <v>340</v>
      </c>
      <c r="K491" s="116">
        <f t="shared" si="234"/>
        <v>0</v>
      </c>
      <c r="L491" s="116">
        <f t="shared" si="234"/>
        <v>0</v>
      </c>
      <c r="M491" s="116">
        <f t="shared" si="234"/>
        <v>0</v>
      </c>
      <c r="N491" s="116">
        <f t="shared" si="234"/>
        <v>75</v>
      </c>
      <c r="O491" s="116"/>
      <c r="P491" s="128"/>
      <c r="Q491" s="128"/>
      <c r="R491" s="139">
        <f t="shared" si="233"/>
        <v>3747</v>
      </c>
      <c r="S491" s="137">
        <f>R491/223755.7</f>
        <v>0.0167</v>
      </c>
      <c r="T491" s="138">
        <f t="shared" si="222"/>
        <v>1405</v>
      </c>
      <c r="U491" s="137">
        <f t="shared" si="223"/>
        <v>0.5998</v>
      </c>
      <c r="V491" s="137">
        <f t="shared" si="224"/>
        <v>0.0045</v>
      </c>
      <c r="W491" s="95">
        <v>1241.8</v>
      </c>
      <c r="X491" s="95">
        <v>1100.5</v>
      </c>
      <c r="Y491" s="87">
        <f t="shared" si="225"/>
        <v>2342.3</v>
      </c>
      <c r="Z491" s="137">
        <f>Y491/192555</f>
        <v>0.0122</v>
      </c>
      <c r="AB491" s="139"/>
    </row>
    <row r="492" ht="24.95" customHeight="1" spans="1:28">
      <c r="A492" s="103">
        <v>1</v>
      </c>
      <c r="B492" s="115">
        <v>2140100</v>
      </c>
      <c r="C492" s="115" t="s">
        <v>601</v>
      </c>
      <c r="D492" s="116">
        <f t="shared" si="220"/>
        <v>3005</v>
      </c>
      <c r="E492" s="116">
        <v>2308</v>
      </c>
      <c r="F492" s="116">
        <v>697</v>
      </c>
      <c r="G492" s="116">
        <f t="shared" ref="G492:N492" si="235">G493+SUM(G495:G499)</f>
        <v>679</v>
      </c>
      <c r="H492" s="116">
        <f t="shared" si="235"/>
        <v>0</v>
      </c>
      <c r="I492" s="116">
        <f t="shared" si="235"/>
        <v>0</v>
      </c>
      <c r="J492" s="116">
        <f t="shared" si="235"/>
        <v>340</v>
      </c>
      <c r="K492" s="116">
        <f t="shared" si="235"/>
        <v>0</v>
      </c>
      <c r="L492" s="116">
        <f t="shared" si="235"/>
        <v>0</v>
      </c>
      <c r="M492" s="116">
        <f t="shared" si="235"/>
        <v>0</v>
      </c>
      <c r="N492" s="116">
        <f t="shared" si="235"/>
        <v>75</v>
      </c>
      <c r="O492" s="116"/>
      <c r="P492" s="128"/>
      <c r="Q492" s="128"/>
      <c r="R492" s="139">
        <f t="shared" si="233"/>
        <v>0</v>
      </c>
      <c r="S492" s="137">
        <f t="shared" si="215"/>
        <v>0</v>
      </c>
      <c r="T492" s="138">
        <f t="shared" si="222"/>
        <v>0</v>
      </c>
      <c r="U492" s="137">
        <f t="shared" si="223"/>
        <v>0</v>
      </c>
      <c r="V492" s="137">
        <f t="shared" si="224"/>
        <v>0</v>
      </c>
      <c r="Y492" s="87">
        <f t="shared" si="225"/>
        <v>0</v>
      </c>
      <c r="Z492" s="137">
        <f t="shared" si="216"/>
        <v>0</v>
      </c>
      <c r="AB492" s="139"/>
    </row>
    <row r="493" ht="24.95" customHeight="1" spans="1:28">
      <c r="A493" s="103">
        <v>1</v>
      </c>
      <c r="B493" s="118">
        <v>2140101</v>
      </c>
      <c r="C493" s="118" t="s">
        <v>176</v>
      </c>
      <c r="D493" s="116">
        <f t="shared" si="220"/>
        <v>2308</v>
      </c>
      <c r="E493" s="116">
        <v>2308</v>
      </c>
      <c r="F493" s="116"/>
      <c r="G493" s="116">
        <f t="shared" ref="G493:N493" si="236">G494</f>
        <v>191</v>
      </c>
      <c r="H493" s="116">
        <f t="shared" si="236"/>
        <v>0</v>
      </c>
      <c r="I493" s="116">
        <f t="shared" si="236"/>
        <v>0</v>
      </c>
      <c r="J493" s="116">
        <f t="shared" si="236"/>
        <v>0</v>
      </c>
      <c r="K493" s="116">
        <f t="shared" si="236"/>
        <v>0</v>
      </c>
      <c r="L493" s="116">
        <f t="shared" si="236"/>
        <v>0</v>
      </c>
      <c r="M493" s="116">
        <f t="shared" si="236"/>
        <v>0</v>
      </c>
      <c r="N493" s="116">
        <f t="shared" si="236"/>
        <v>0</v>
      </c>
      <c r="O493" s="116"/>
      <c r="P493" s="128"/>
      <c r="Q493" s="128"/>
      <c r="R493" s="139">
        <f t="shared" si="233"/>
        <v>0</v>
      </c>
      <c r="S493" s="137">
        <f t="shared" si="215"/>
        <v>0</v>
      </c>
      <c r="T493" s="138">
        <f t="shared" si="222"/>
        <v>0</v>
      </c>
      <c r="U493" s="137">
        <f t="shared" si="223"/>
        <v>0</v>
      </c>
      <c r="V493" s="137">
        <f t="shared" si="224"/>
        <v>0</v>
      </c>
      <c r="Y493" s="87">
        <f t="shared" si="225"/>
        <v>0</v>
      </c>
      <c r="Z493" s="137">
        <f t="shared" si="216"/>
        <v>0</v>
      </c>
      <c r="AB493" s="139"/>
    </row>
    <row r="494" ht="24.95" customHeight="1" spans="1:28">
      <c r="A494" s="103"/>
      <c r="B494" s="118"/>
      <c r="C494" s="118" t="s">
        <v>602</v>
      </c>
      <c r="D494" s="116">
        <f t="shared" si="220"/>
        <v>2308</v>
      </c>
      <c r="E494" s="116">
        <v>2308</v>
      </c>
      <c r="F494" s="116"/>
      <c r="G494" s="116">
        <v>191</v>
      </c>
      <c r="H494" s="116"/>
      <c r="I494" s="116"/>
      <c r="J494" s="116"/>
      <c r="K494" s="116"/>
      <c r="L494" s="116"/>
      <c r="M494" s="116"/>
      <c r="N494" s="116"/>
      <c r="O494" s="116"/>
      <c r="P494" s="128"/>
      <c r="Q494" s="128"/>
      <c r="R494" s="139">
        <f t="shared" si="233"/>
        <v>0</v>
      </c>
      <c r="S494" s="137">
        <f t="shared" si="215"/>
        <v>0</v>
      </c>
      <c r="T494" s="138">
        <f t="shared" si="222"/>
        <v>0</v>
      </c>
      <c r="U494" s="137">
        <f t="shared" si="223"/>
        <v>0</v>
      </c>
      <c r="V494" s="137">
        <f t="shared" si="224"/>
        <v>0</v>
      </c>
      <c r="Y494" s="87">
        <f t="shared" si="225"/>
        <v>0</v>
      </c>
      <c r="Z494" s="137">
        <f t="shared" si="216"/>
        <v>0</v>
      </c>
      <c r="AB494" s="139"/>
    </row>
    <row r="495" ht="24.95" customHeight="1" spans="1:28">
      <c r="A495" s="103"/>
      <c r="B495" s="118">
        <v>2140102</v>
      </c>
      <c r="C495" s="118" t="s">
        <v>178</v>
      </c>
      <c r="D495" s="116">
        <f t="shared" si="220"/>
        <v>199</v>
      </c>
      <c r="E495" s="116"/>
      <c r="F495" s="116">
        <v>199</v>
      </c>
      <c r="G495" s="116"/>
      <c r="H495" s="116"/>
      <c r="I495" s="116"/>
      <c r="J495" s="116"/>
      <c r="K495" s="116"/>
      <c r="L495" s="116"/>
      <c r="M495" s="116"/>
      <c r="N495" s="116"/>
      <c r="O495" s="116"/>
      <c r="P495" s="128"/>
      <c r="Q495" s="128"/>
      <c r="R495" s="139"/>
      <c r="S495" s="137">
        <f t="shared" si="215"/>
        <v>0</v>
      </c>
      <c r="T495" s="138"/>
      <c r="U495" s="137"/>
      <c r="V495" s="137"/>
      <c r="Y495" s="87"/>
      <c r="Z495" s="137">
        <f t="shared" si="216"/>
        <v>0</v>
      </c>
      <c r="AB495" s="139"/>
    </row>
    <row r="496" ht="24.95" customHeight="1" spans="1:28">
      <c r="A496" s="103"/>
      <c r="B496" s="118">
        <v>2140104</v>
      </c>
      <c r="C496" s="118" t="s">
        <v>603</v>
      </c>
      <c r="D496" s="116">
        <f t="shared" si="220"/>
        <v>0</v>
      </c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28"/>
      <c r="Q496" s="128"/>
      <c r="R496" s="139">
        <f>IF(Y496&gt;0,E496+F496,0)</f>
        <v>0</v>
      </c>
      <c r="S496" s="137">
        <f t="shared" si="215"/>
        <v>0</v>
      </c>
      <c r="T496" s="138">
        <f>R496-Y496</f>
        <v>0</v>
      </c>
      <c r="U496" s="137">
        <f>IF(Y496=0,0,IF(T496&lt;0,"负增长",T496/Y496))</f>
        <v>0</v>
      </c>
      <c r="V496" s="137">
        <f>S496-Z496</f>
        <v>0</v>
      </c>
      <c r="Y496" s="87">
        <f>W496+X496</f>
        <v>0</v>
      </c>
      <c r="Z496" s="137">
        <f t="shared" si="216"/>
        <v>0</v>
      </c>
      <c r="AB496" s="139"/>
    </row>
    <row r="497" ht="24.95" customHeight="1" spans="1:28">
      <c r="A497" s="103"/>
      <c r="B497" s="118">
        <v>2140106</v>
      </c>
      <c r="C497" s="118" t="s">
        <v>604</v>
      </c>
      <c r="D497" s="116">
        <f t="shared" si="220"/>
        <v>488</v>
      </c>
      <c r="E497" s="116"/>
      <c r="F497" s="116">
        <v>488</v>
      </c>
      <c r="G497" s="116">
        <v>488</v>
      </c>
      <c r="H497" s="116"/>
      <c r="I497" s="116"/>
      <c r="J497" s="116"/>
      <c r="K497" s="116"/>
      <c r="L497" s="116"/>
      <c r="M497" s="116"/>
      <c r="N497" s="116"/>
      <c r="O497" s="116"/>
      <c r="P497" s="128"/>
      <c r="Q497" s="128"/>
      <c r="R497" s="139">
        <f>IF(Y497&gt;0,E497+F497,0)</f>
        <v>0</v>
      </c>
      <c r="S497" s="137">
        <f t="shared" si="215"/>
        <v>0</v>
      </c>
      <c r="T497" s="138">
        <f>R497-Y497</f>
        <v>0</v>
      </c>
      <c r="U497" s="137">
        <f>IF(Y497=0,0,IF(T497&lt;0,"负增长",T497/Y497))</f>
        <v>0</v>
      </c>
      <c r="V497" s="137">
        <f>S497-Z497</f>
        <v>0</v>
      </c>
      <c r="Y497" s="87">
        <f>W497+X497</f>
        <v>0</v>
      </c>
      <c r="Z497" s="137">
        <f t="shared" si="216"/>
        <v>0</v>
      </c>
      <c r="AB497" s="139"/>
    </row>
    <row r="498" ht="24.95" customHeight="1" spans="1:28">
      <c r="A498" s="103"/>
      <c r="B498" s="118">
        <v>2140139</v>
      </c>
      <c r="C498" s="154" t="s">
        <v>605</v>
      </c>
      <c r="D498" s="116">
        <f t="shared" si="220"/>
        <v>0</v>
      </c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28"/>
      <c r="Q498" s="128"/>
      <c r="R498" s="139"/>
      <c r="S498" s="137">
        <f t="shared" si="215"/>
        <v>0</v>
      </c>
      <c r="T498" s="138"/>
      <c r="U498" s="137"/>
      <c r="V498" s="137"/>
      <c r="Y498" s="87"/>
      <c r="Z498" s="137">
        <f t="shared" si="216"/>
        <v>0</v>
      </c>
      <c r="AB498" s="139"/>
    </row>
    <row r="499" ht="24.95" customHeight="1" spans="1:28">
      <c r="A499" s="103"/>
      <c r="B499" s="118">
        <v>2140199</v>
      </c>
      <c r="C499" s="118" t="s">
        <v>606</v>
      </c>
      <c r="D499" s="116">
        <f t="shared" si="220"/>
        <v>10</v>
      </c>
      <c r="E499" s="116"/>
      <c r="F499" s="116">
        <v>10</v>
      </c>
      <c r="G499" s="116"/>
      <c r="H499" s="116"/>
      <c r="I499" s="116"/>
      <c r="J499" s="116">
        <v>340</v>
      </c>
      <c r="K499" s="116"/>
      <c r="L499" s="116"/>
      <c r="M499" s="116"/>
      <c r="N499" s="116">
        <v>75</v>
      </c>
      <c r="O499" s="116"/>
      <c r="P499" s="128"/>
      <c r="Q499" s="128"/>
      <c r="R499" s="139">
        <f t="shared" ref="R499:R512" si="237">IF(Y499&gt;0,E499+F499,0)</f>
        <v>0</v>
      </c>
      <c r="S499" s="137">
        <f t="shared" si="215"/>
        <v>0</v>
      </c>
      <c r="T499" s="138">
        <f t="shared" ref="T499:T526" si="238">R499-Y499</f>
        <v>0</v>
      </c>
      <c r="U499" s="137">
        <f t="shared" ref="U499:U526" si="239">IF(Y499=0,0,IF(T499&lt;0,"负增长",T499/Y499))</f>
        <v>0</v>
      </c>
      <c r="V499" s="137">
        <f t="shared" ref="V499:V526" si="240">S499-Z499</f>
        <v>0</v>
      </c>
      <c r="Y499" s="87">
        <f t="shared" ref="Y499:Y526" si="241">W499+X499</f>
        <v>0</v>
      </c>
      <c r="Z499" s="137">
        <f t="shared" si="216"/>
        <v>0</v>
      </c>
      <c r="AB499" s="139"/>
    </row>
    <row r="500" ht="24.95" customHeight="1" spans="1:28">
      <c r="A500" s="103">
        <v>1</v>
      </c>
      <c r="B500" s="115">
        <v>2140200</v>
      </c>
      <c r="C500" s="115" t="s">
        <v>608</v>
      </c>
      <c r="D500" s="116">
        <f t="shared" si="220"/>
        <v>0</v>
      </c>
      <c r="E500" s="116"/>
      <c r="F500" s="116"/>
      <c r="G500" s="116">
        <f t="shared" ref="G500:N500" si="242">SUM(G501:G503)</f>
        <v>3</v>
      </c>
      <c r="H500" s="116">
        <f t="shared" si="242"/>
        <v>0</v>
      </c>
      <c r="I500" s="116">
        <f t="shared" si="242"/>
        <v>0</v>
      </c>
      <c r="J500" s="116">
        <f t="shared" si="242"/>
        <v>0</v>
      </c>
      <c r="K500" s="116">
        <f t="shared" si="242"/>
        <v>0</v>
      </c>
      <c r="L500" s="116">
        <f t="shared" si="242"/>
        <v>0</v>
      </c>
      <c r="M500" s="116">
        <f t="shared" si="242"/>
        <v>0</v>
      </c>
      <c r="N500" s="116">
        <f t="shared" si="242"/>
        <v>0</v>
      </c>
      <c r="O500" s="116"/>
      <c r="P500" s="128"/>
      <c r="Q500" s="128"/>
      <c r="R500" s="139">
        <f t="shared" si="237"/>
        <v>0</v>
      </c>
      <c r="S500" s="137">
        <f t="shared" si="215"/>
        <v>0</v>
      </c>
      <c r="T500" s="138">
        <f t="shared" si="238"/>
        <v>0</v>
      </c>
      <c r="U500" s="137">
        <f t="shared" si="239"/>
        <v>0</v>
      </c>
      <c r="V500" s="137">
        <f t="shared" si="240"/>
        <v>0</v>
      </c>
      <c r="Y500" s="87">
        <f t="shared" si="241"/>
        <v>0</v>
      </c>
      <c r="Z500" s="137">
        <f t="shared" si="216"/>
        <v>0</v>
      </c>
      <c r="AB500" s="139"/>
    </row>
    <row r="501" ht="24.95" customHeight="1" spans="1:28">
      <c r="A501" s="103"/>
      <c r="B501" s="118">
        <v>2140201</v>
      </c>
      <c r="C501" s="118" t="s">
        <v>176</v>
      </c>
      <c r="D501" s="116">
        <f t="shared" si="220"/>
        <v>0</v>
      </c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28"/>
      <c r="Q501" s="128"/>
      <c r="R501" s="139">
        <f t="shared" si="237"/>
        <v>0</v>
      </c>
      <c r="S501" s="137">
        <f t="shared" si="215"/>
        <v>0</v>
      </c>
      <c r="T501" s="138">
        <f t="shared" si="238"/>
        <v>0</v>
      </c>
      <c r="U501" s="137">
        <f t="shared" si="239"/>
        <v>0</v>
      </c>
      <c r="V501" s="137">
        <f t="shared" si="240"/>
        <v>0</v>
      </c>
      <c r="Y501" s="87">
        <f t="shared" si="241"/>
        <v>0</v>
      </c>
      <c r="Z501" s="137">
        <f t="shared" si="216"/>
        <v>0</v>
      </c>
      <c r="AB501" s="139"/>
    </row>
    <row r="502" ht="24.95" customHeight="1" spans="1:28">
      <c r="A502" s="103"/>
      <c r="B502" s="118">
        <v>2140202</v>
      </c>
      <c r="C502" s="118" t="s">
        <v>178</v>
      </c>
      <c r="D502" s="116">
        <f t="shared" si="220"/>
        <v>0</v>
      </c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28"/>
      <c r="Q502" s="128"/>
      <c r="R502" s="139">
        <f t="shared" si="237"/>
        <v>0</v>
      </c>
      <c r="S502" s="137">
        <f t="shared" si="215"/>
        <v>0</v>
      </c>
      <c r="T502" s="138">
        <f t="shared" si="238"/>
        <v>0</v>
      </c>
      <c r="U502" s="137">
        <f t="shared" si="239"/>
        <v>0</v>
      </c>
      <c r="V502" s="137">
        <f t="shared" si="240"/>
        <v>0</v>
      </c>
      <c r="Y502" s="87">
        <f t="shared" si="241"/>
        <v>0</v>
      </c>
      <c r="Z502" s="137">
        <f t="shared" si="216"/>
        <v>0</v>
      </c>
      <c r="AB502" s="139"/>
    </row>
    <row r="503" ht="24.95" customHeight="1" spans="1:28">
      <c r="A503" s="103"/>
      <c r="B503" s="118">
        <v>2140299</v>
      </c>
      <c r="C503" s="118" t="s">
        <v>609</v>
      </c>
      <c r="D503" s="116">
        <f t="shared" si="220"/>
        <v>0</v>
      </c>
      <c r="E503" s="116"/>
      <c r="F503" s="116"/>
      <c r="G503" s="116">
        <v>3</v>
      </c>
      <c r="H503" s="116"/>
      <c r="I503" s="116"/>
      <c r="J503" s="116"/>
      <c r="K503" s="116"/>
      <c r="L503" s="116"/>
      <c r="M503" s="116"/>
      <c r="N503" s="116"/>
      <c r="O503" s="116"/>
      <c r="P503" s="128"/>
      <c r="Q503" s="128"/>
      <c r="R503" s="139">
        <f t="shared" si="237"/>
        <v>0</v>
      </c>
      <c r="S503" s="137">
        <f t="shared" si="215"/>
        <v>0</v>
      </c>
      <c r="T503" s="138">
        <f t="shared" si="238"/>
        <v>0</v>
      </c>
      <c r="U503" s="137">
        <f t="shared" si="239"/>
        <v>0</v>
      </c>
      <c r="V503" s="137">
        <f t="shared" si="240"/>
        <v>0</v>
      </c>
      <c r="Y503" s="87">
        <f t="shared" si="241"/>
        <v>0</v>
      </c>
      <c r="Z503" s="137">
        <f t="shared" si="216"/>
        <v>0</v>
      </c>
      <c r="AB503" s="139"/>
    </row>
    <row r="504" ht="24.95" customHeight="1" spans="1:28">
      <c r="A504" s="103">
        <v>1</v>
      </c>
      <c r="B504" s="115">
        <v>2140400</v>
      </c>
      <c r="C504" s="115" t="s">
        <v>122</v>
      </c>
      <c r="D504" s="116">
        <f t="shared" si="220"/>
        <v>0</v>
      </c>
      <c r="E504" s="116"/>
      <c r="F504" s="116"/>
      <c r="G504" s="116">
        <f t="shared" ref="G504:N504" si="243">SUM(G505:G508)</f>
        <v>0</v>
      </c>
      <c r="H504" s="116">
        <f t="shared" si="243"/>
        <v>0</v>
      </c>
      <c r="I504" s="116">
        <f t="shared" si="243"/>
        <v>0</v>
      </c>
      <c r="J504" s="116">
        <f t="shared" si="243"/>
        <v>0</v>
      </c>
      <c r="K504" s="116">
        <f t="shared" si="243"/>
        <v>0</v>
      </c>
      <c r="L504" s="116">
        <f t="shared" si="243"/>
        <v>0</v>
      </c>
      <c r="M504" s="116">
        <f t="shared" si="243"/>
        <v>0</v>
      </c>
      <c r="N504" s="116">
        <f t="shared" si="243"/>
        <v>0</v>
      </c>
      <c r="O504" s="116"/>
      <c r="P504" s="128"/>
      <c r="Q504" s="128"/>
      <c r="R504" s="139">
        <f t="shared" si="237"/>
        <v>0</v>
      </c>
      <c r="S504" s="137">
        <f t="shared" si="215"/>
        <v>0</v>
      </c>
      <c r="T504" s="138">
        <f t="shared" si="238"/>
        <v>0</v>
      </c>
      <c r="U504" s="137">
        <f t="shared" si="239"/>
        <v>0</v>
      </c>
      <c r="V504" s="137">
        <f t="shared" si="240"/>
        <v>0</v>
      </c>
      <c r="Y504" s="87">
        <f t="shared" si="241"/>
        <v>0</v>
      </c>
      <c r="Z504" s="137">
        <f t="shared" si="216"/>
        <v>0</v>
      </c>
      <c r="AB504" s="139"/>
    </row>
    <row r="505" ht="24.95" customHeight="1" spans="1:28">
      <c r="A505" s="103"/>
      <c r="B505" s="118">
        <v>2140401</v>
      </c>
      <c r="C505" s="118" t="s">
        <v>610</v>
      </c>
      <c r="D505" s="116">
        <f t="shared" si="220"/>
        <v>0</v>
      </c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28"/>
      <c r="Q505" s="128"/>
      <c r="R505" s="139">
        <f t="shared" si="237"/>
        <v>0</v>
      </c>
      <c r="S505" s="137">
        <f t="shared" si="215"/>
        <v>0</v>
      </c>
      <c r="T505" s="138">
        <f t="shared" si="238"/>
        <v>0</v>
      </c>
      <c r="U505" s="137">
        <f t="shared" si="239"/>
        <v>0</v>
      </c>
      <c r="V505" s="137">
        <f t="shared" si="240"/>
        <v>0</v>
      </c>
      <c r="Y505" s="87">
        <f t="shared" si="241"/>
        <v>0</v>
      </c>
      <c r="Z505" s="137">
        <f t="shared" si="216"/>
        <v>0</v>
      </c>
      <c r="AB505" s="139"/>
    </row>
    <row r="506" ht="24.95" customHeight="1" spans="1:28">
      <c r="A506" s="103"/>
      <c r="B506" s="118">
        <v>2140402</v>
      </c>
      <c r="C506" s="118" t="s">
        <v>611</v>
      </c>
      <c r="D506" s="116">
        <f t="shared" si="220"/>
        <v>0</v>
      </c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28"/>
      <c r="Q506" s="128"/>
      <c r="R506" s="139">
        <f t="shared" si="237"/>
        <v>0</v>
      </c>
      <c r="S506" s="137">
        <f t="shared" si="215"/>
        <v>0</v>
      </c>
      <c r="T506" s="138">
        <f t="shared" si="238"/>
        <v>0</v>
      </c>
      <c r="U506" s="137">
        <f t="shared" si="239"/>
        <v>0</v>
      </c>
      <c r="V506" s="137">
        <f t="shared" si="240"/>
        <v>0</v>
      </c>
      <c r="Y506" s="87">
        <f t="shared" si="241"/>
        <v>0</v>
      </c>
      <c r="Z506" s="137">
        <f t="shared" si="216"/>
        <v>0</v>
      </c>
      <c r="AB506" s="139"/>
    </row>
    <row r="507" ht="24.95" customHeight="1" spans="1:28">
      <c r="A507" s="103"/>
      <c r="B507" s="118">
        <v>2140403</v>
      </c>
      <c r="C507" s="118" t="s">
        <v>612</v>
      </c>
      <c r="D507" s="116">
        <f t="shared" si="220"/>
        <v>0</v>
      </c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28"/>
      <c r="Q507" s="128"/>
      <c r="R507" s="139">
        <f t="shared" si="237"/>
        <v>0</v>
      </c>
      <c r="S507" s="137">
        <f t="shared" si="215"/>
        <v>0</v>
      </c>
      <c r="T507" s="138">
        <f t="shared" si="238"/>
        <v>0</v>
      </c>
      <c r="U507" s="137">
        <f t="shared" si="239"/>
        <v>0</v>
      </c>
      <c r="V507" s="137">
        <f t="shared" si="240"/>
        <v>0</v>
      </c>
      <c r="Y507" s="87">
        <f t="shared" si="241"/>
        <v>0</v>
      </c>
      <c r="Z507" s="137">
        <f t="shared" si="216"/>
        <v>0</v>
      </c>
      <c r="AB507" s="139"/>
    </row>
    <row r="508" ht="24.95" customHeight="1" spans="1:28">
      <c r="A508" s="103"/>
      <c r="B508" s="118">
        <v>2140499</v>
      </c>
      <c r="C508" s="118" t="s">
        <v>613</v>
      </c>
      <c r="D508" s="116">
        <f t="shared" si="220"/>
        <v>0</v>
      </c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28"/>
      <c r="Q508" s="128"/>
      <c r="R508" s="139">
        <f t="shared" si="237"/>
        <v>0</v>
      </c>
      <c r="S508" s="137">
        <f t="shared" si="215"/>
        <v>0</v>
      </c>
      <c r="T508" s="138">
        <f t="shared" si="238"/>
        <v>0</v>
      </c>
      <c r="U508" s="137">
        <f t="shared" si="239"/>
        <v>0</v>
      </c>
      <c r="V508" s="137">
        <f t="shared" si="240"/>
        <v>0</v>
      </c>
      <c r="Y508" s="87">
        <f t="shared" si="241"/>
        <v>0</v>
      </c>
      <c r="Z508" s="137">
        <f t="shared" si="216"/>
        <v>0</v>
      </c>
      <c r="AB508" s="139"/>
    </row>
    <row r="509" ht="24.95" customHeight="1" spans="1:28">
      <c r="A509" s="103">
        <v>1</v>
      </c>
      <c r="B509" s="115">
        <v>2140500</v>
      </c>
      <c r="C509" s="115" t="s">
        <v>614</v>
      </c>
      <c r="D509" s="116">
        <f t="shared" si="220"/>
        <v>0</v>
      </c>
      <c r="E509" s="116"/>
      <c r="F509" s="116"/>
      <c r="G509" s="116">
        <f t="shared" ref="G509:N509" si="244">G510</f>
        <v>0</v>
      </c>
      <c r="H509" s="116">
        <f t="shared" si="244"/>
        <v>0</v>
      </c>
      <c r="I509" s="116">
        <f t="shared" si="244"/>
        <v>0</v>
      </c>
      <c r="J509" s="116">
        <f t="shared" si="244"/>
        <v>0</v>
      </c>
      <c r="K509" s="116">
        <f t="shared" si="244"/>
        <v>0</v>
      </c>
      <c r="L509" s="116">
        <f t="shared" si="244"/>
        <v>0</v>
      </c>
      <c r="M509" s="116">
        <f t="shared" si="244"/>
        <v>0</v>
      </c>
      <c r="N509" s="116">
        <f t="shared" si="244"/>
        <v>0</v>
      </c>
      <c r="O509" s="116"/>
      <c r="P509" s="128"/>
      <c r="Q509" s="128"/>
      <c r="R509" s="139">
        <f t="shared" si="237"/>
        <v>0</v>
      </c>
      <c r="S509" s="137">
        <f t="shared" si="215"/>
        <v>0</v>
      </c>
      <c r="T509" s="138">
        <f t="shared" si="238"/>
        <v>0</v>
      </c>
      <c r="U509" s="137">
        <f t="shared" si="239"/>
        <v>0</v>
      </c>
      <c r="V509" s="137">
        <f t="shared" si="240"/>
        <v>0</v>
      </c>
      <c r="Y509" s="87">
        <f t="shared" si="241"/>
        <v>0</v>
      </c>
      <c r="Z509" s="137">
        <f t="shared" si="216"/>
        <v>0</v>
      </c>
      <c r="AB509" s="139"/>
    </row>
    <row r="510" ht="24.95" customHeight="1" spans="1:28">
      <c r="A510" s="103"/>
      <c r="B510" s="118">
        <v>2140505</v>
      </c>
      <c r="C510" s="118" t="s">
        <v>615</v>
      </c>
      <c r="D510" s="116">
        <f t="shared" si="220"/>
        <v>0</v>
      </c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28"/>
      <c r="Q510" s="128"/>
      <c r="R510" s="139">
        <f t="shared" si="237"/>
        <v>0</v>
      </c>
      <c r="S510" s="137">
        <f t="shared" si="215"/>
        <v>0</v>
      </c>
      <c r="T510" s="138">
        <f t="shared" si="238"/>
        <v>0</v>
      </c>
      <c r="U510" s="137">
        <f t="shared" si="239"/>
        <v>0</v>
      </c>
      <c r="V510" s="137">
        <f t="shared" si="240"/>
        <v>0</v>
      </c>
      <c r="Y510" s="87">
        <f t="shared" si="241"/>
        <v>0</v>
      </c>
      <c r="Z510" s="137">
        <f t="shared" si="216"/>
        <v>0</v>
      </c>
      <c r="AB510" s="139"/>
    </row>
    <row r="511" ht="24.95" customHeight="1" spans="1:28">
      <c r="A511" s="103">
        <v>1</v>
      </c>
      <c r="B511" s="115">
        <v>2140600</v>
      </c>
      <c r="C511" s="115" t="s">
        <v>123</v>
      </c>
      <c r="D511" s="116">
        <f t="shared" si="220"/>
        <v>0</v>
      </c>
      <c r="E511" s="116"/>
      <c r="F511" s="116"/>
      <c r="G511" s="116">
        <f t="shared" ref="G511:N511" si="245">SUM(G512)</f>
        <v>0</v>
      </c>
      <c r="H511" s="116">
        <f t="shared" si="245"/>
        <v>0</v>
      </c>
      <c r="I511" s="116">
        <f t="shared" si="245"/>
        <v>0</v>
      </c>
      <c r="J511" s="116">
        <f t="shared" si="245"/>
        <v>0</v>
      </c>
      <c r="K511" s="116">
        <f t="shared" si="245"/>
        <v>0</v>
      </c>
      <c r="L511" s="116">
        <f t="shared" si="245"/>
        <v>0</v>
      </c>
      <c r="M511" s="116">
        <f t="shared" si="245"/>
        <v>0</v>
      </c>
      <c r="N511" s="116">
        <f t="shared" si="245"/>
        <v>0</v>
      </c>
      <c r="O511" s="116"/>
      <c r="P511" s="128"/>
      <c r="Q511" s="128"/>
      <c r="R511" s="139">
        <f t="shared" si="237"/>
        <v>0</v>
      </c>
      <c r="S511" s="137">
        <f t="shared" si="215"/>
        <v>0</v>
      </c>
      <c r="T511" s="138">
        <f t="shared" si="238"/>
        <v>0</v>
      </c>
      <c r="U511" s="137">
        <f t="shared" si="239"/>
        <v>0</v>
      </c>
      <c r="V511" s="137">
        <f t="shared" si="240"/>
        <v>0</v>
      </c>
      <c r="Y511" s="87">
        <f t="shared" si="241"/>
        <v>0</v>
      </c>
      <c r="Z511" s="137">
        <f t="shared" si="216"/>
        <v>0</v>
      </c>
      <c r="AB511" s="139"/>
    </row>
    <row r="512" ht="24.95" customHeight="1" spans="1:28">
      <c r="A512" s="103"/>
      <c r="B512" s="118">
        <v>2140602</v>
      </c>
      <c r="C512" s="118" t="s">
        <v>616</v>
      </c>
      <c r="D512" s="116">
        <f t="shared" si="220"/>
        <v>0</v>
      </c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28"/>
      <c r="Q512" s="128"/>
      <c r="R512" s="139">
        <f t="shared" si="237"/>
        <v>0</v>
      </c>
      <c r="S512" s="137">
        <f t="shared" si="215"/>
        <v>0</v>
      </c>
      <c r="T512" s="138">
        <f t="shared" si="238"/>
        <v>0</v>
      </c>
      <c r="U512" s="137">
        <f t="shared" si="239"/>
        <v>0</v>
      </c>
      <c r="V512" s="137">
        <f t="shared" si="240"/>
        <v>0</v>
      </c>
      <c r="Y512" s="87">
        <f t="shared" si="241"/>
        <v>0</v>
      </c>
      <c r="Z512" s="137">
        <f t="shared" si="216"/>
        <v>0</v>
      </c>
      <c r="AB512" s="139"/>
    </row>
    <row r="513" ht="24.95" customHeight="1" spans="1:28">
      <c r="A513" s="103"/>
      <c r="B513" s="118">
        <v>2140699</v>
      </c>
      <c r="C513" s="118" t="s">
        <v>724</v>
      </c>
      <c r="D513" s="116">
        <f t="shared" si="220"/>
        <v>0</v>
      </c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28"/>
      <c r="Q513" s="128"/>
      <c r="R513" s="139"/>
      <c r="S513" s="137"/>
      <c r="T513" s="138"/>
      <c r="U513" s="137"/>
      <c r="V513" s="137"/>
      <c r="Y513" s="87"/>
      <c r="Z513" s="137"/>
      <c r="AB513" s="139"/>
    </row>
    <row r="514" ht="24.95" customHeight="1" spans="1:28">
      <c r="A514" s="103">
        <v>1</v>
      </c>
      <c r="B514" s="115">
        <v>2149900</v>
      </c>
      <c r="C514" s="115" t="s">
        <v>617</v>
      </c>
      <c r="D514" s="116">
        <f t="shared" si="220"/>
        <v>742</v>
      </c>
      <c r="E514" s="116"/>
      <c r="F514" s="116">
        <v>742</v>
      </c>
      <c r="G514" s="116">
        <f t="shared" ref="G514:N514" si="246">G515</f>
        <v>0</v>
      </c>
      <c r="H514" s="116">
        <f t="shared" si="246"/>
        <v>0</v>
      </c>
      <c r="I514" s="116">
        <f t="shared" si="246"/>
        <v>0</v>
      </c>
      <c r="J514" s="116">
        <f t="shared" si="246"/>
        <v>0</v>
      </c>
      <c r="K514" s="116">
        <f t="shared" si="246"/>
        <v>0</v>
      </c>
      <c r="L514" s="116">
        <f t="shared" si="246"/>
        <v>0</v>
      </c>
      <c r="M514" s="116">
        <f t="shared" si="246"/>
        <v>0</v>
      </c>
      <c r="N514" s="116">
        <f t="shared" si="246"/>
        <v>0</v>
      </c>
      <c r="O514" s="116"/>
      <c r="P514" s="128"/>
      <c r="Q514" s="128"/>
      <c r="R514" s="139">
        <f t="shared" ref="R514:R526" si="247">IF(Y514&gt;0,E514+F514,0)</f>
        <v>0</v>
      </c>
      <c r="S514" s="137">
        <f t="shared" si="215"/>
        <v>0</v>
      </c>
      <c r="T514" s="138">
        <f t="shared" si="238"/>
        <v>0</v>
      </c>
      <c r="U514" s="137">
        <f t="shared" si="239"/>
        <v>0</v>
      </c>
      <c r="V514" s="137">
        <f t="shared" si="240"/>
        <v>0</v>
      </c>
      <c r="Y514" s="87">
        <f t="shared" si="241"/>
        <v>0</v>
      </c>
      <c r="Z514" s="137">
        <f t="shared" si="216"/>
        <v>0</v>
      </c>
      <c r="AB514" s="139"/>
    </row>
    <row r="515" ht="24.95" customHeight="1" spans="1:28">
      <c r="A515" s="103"/>
      <c r="B515" s="118">
        <v>2149999</v>
      </c>
      <c r="C515" s="118" t="s">
        <v>618</v>
      </c>
      <c r="D515" s="116">
        <f t="shared" si="220"/>
        <v>742</v>
      </c>
      <c r="E515" s="116"/>
      <c r="F515" s="116">
        <v>742</v>
      </c>
      <c r="G515" s="116"/>
      <c r="H515" s="116"/>
      <c r="I515" s="116"/>
      <c r="J515" s="116"/>
      <c r="K515" s="116"/>
      <c r="L515" s="116"/>
      <c r="M515" s="116"/>
      <c r="N515" s="116"/>
      <c r="O515" s="116"/>
      <c r="P515" s="128"/>
      <c r="Q515" s="128"/>
      <c r="R515" s="139">
        <f t="shared" si="247"/>
        <v>0</v>
      </c>
      <c r="S515" s="137">
        <f t="shared" si="215"/>
        <v>0</v>
      </c>
      <c r="T515" s="138">
        <f t="shared" si="238"/>
        <v>0</v>
      </c>
      <c r="U515" s="137">
        <f t="shared" si="239"/>
        <v>0</v>
      </c>
      <c r="V515" s="137">
        <f t="shared" si="240"/>
        <v>0</v>
      </c>
      <c r="Y515" s="87">
        <f t="shared" si="241"/>
        <v>0</v>
      </c>
      <c r="Z515" s="137">
        <f t="shared" si="216"/>
        <v>0</v>
      </c>
      <c r="AB515" s="139"/>
    </row>
    <row r="516" ht="24.95" customHeight="1" spans="1:28">
      <c r="A516" s="103">
        <v>1</v>
      </c>
      <c r="B516" s="115">
        <v>2150000</v>
      </c>
      <c r="C516" s="115" t="s">
        <v>619</v>
      </c>
      <c r="D516" s="116">
        <f t="shared" si="220"/>
        <v>2542</v>
      </c>
      <c r="E516" s="116">
        <v>685</v>
      </c>
      <c r="F516" s="116">
        <v>1857</v>
      </c>
      <c r="G516" s="116">
        <f t="shared" ref="G516:N516" si="248">G517+G520+G525+G529+G534</f>
        <v>84</v>
      </c>
      <c r="H516" s="116">
        <f t="shared" si="248"/>
        <v>5589</v>
      </c>
      <c r="I516" s="116">
        <f t="shared" si="248"/>
        <v>0</v>
      </c>
      <c r="J516" s="116">
        <f t="shared" si="248"/>
        <v>80</v>
      </c>
      <c r="K516" s="116">
        <f t="shared" si="248"/>
        <v>0</v>
      </c>
      <c r="L516" s="116">
        <f t="shared" si="248"/>
        <v>0</v>
      </c>
      <c r="M516" s="116">
        <f t="shared" si="248"/>
        <v>0</v>
      </c>
      <c r="N516" s="116">
        <f t="shared" si="248"/>
        <v>0</v>
      </c>
      <c r="O516" s="116"/>
      <c r="P516" s="128"/>
      <c r="Q516" s="128"/>
      <c r="R516" s="139">
        <f t="shared" si="247"/>
        <v>2542</v>
      </c>
      <c r="S516" s="137">
        <f>R516/223755.7</f>
        <v>0.0114</v>
      </c>
      <c r="T516" s="138">
        <f t="shared" si="238"/>
        <v>-7270</v>
      </c>
      <c r="U516" s="137" t="str">
        <f t="shared" si="239"/>
        <v>负增长</v>
      </c>
      <c r="V516" s="137">
        <f t="shared" si="240"/>
        <v>-0.0396</v>
      </c>
      <c r="W516" s="95">
        <v>390.4</v>
      </c>
      <c r="X516" s="95">
        <v>9421.1</v>
      </c>
      <c r="Y516" s="87">
        <f t="shared" si="241"/>
        <v>9811.5</v>
      </c>
      <c r="Z516" s="137">
        <f>Y516/192555</f>
        <v>0.051</v>
      </c>
      <c r="AB516" s="139"/>
    </row>
    <row r="517" ht="24.95" customHeight="1" spans="1:28">
      <c r="A517" s="103">
        <v>1</v>
      </c>
      <c r="B517" s="115">
        <v>2150200</v>
      </c>
      <c r="C517" s="115" t="s">
        <v>620</v>
      </c>
      <c r="D517" s="116">
        <f t="shared" si="220"/>
        <v>0</v>
      </c>
      <c r="E517" s="116"/>
      <c r="F517" s="116"/>
      <c r="G517" s="116">
        <f t="shared" ref="G517:N517" si="249">SUM(G518:G519)</f>
        <v>0</v>
      </c>
      <c r="H517" s="116">
        <f t="shared" si="249"/>
        <v>0</v>
      </c>
      <c r="I517" s="116">
        <f t="shared" si="249"/>
        <v>0</v>
      </c>
      <c r="J517" s="116">
        <f t="shared" si="249"/>
        <v>0</v>
      </c>
      <c r="K517" s="116">
        <f t="shared" si="249"/>
        <v>0</v>
      </c>
      <c r="L517" s="116">
        <f t="shared" si="249"/>
        <v>0</v>
      </c>
      <c r="M517" s="116">
        <f t="shared" si="249"/>
        <v>0</v>
      </c>
      <c r="N517" s="116">
        <f t="shared" si="249"/>
        <v>0</v>
      </c>
      <c r="O517" s="116"/>
      <c r="P517" s="128"/>
      <c r="Q517" s="128"/>
      <c r="R517" s="139">
        <f t="shared" si="247"/>
        <v>0</v>
      </c>
      <c r="S517" s="137">
        <f t="shared" si="215"/>
        <v>0</v>
      </c>
      <c r="T517" s="138">
        <f t="shared" si="238"/>
        <v>0</v>
      </c>
      <c r="U517" s="137">
        <f t="shared" si="239"/>
        <v>0</v>
      </c>
      <c r="V517" s="137">
        <f t="shared" si="240"/>
        <v>0</v>
      </c>
      <c r="Y517" s="87">
        <f t="shared" si="241"/>
        <v>0</v>
      </c>
      <c r="Z517" s="137">
        <f t="shared" si="216"/>
        <v>0</v>
      </c>
      <c r="AB517" s="139"/>
    </row>
    <row r="518" ht="24.95" customHeight="1" spans="1:28">
      <c r="A518" s="103"/>
      <c r="B518" s="118">
        <v>2150207</v>
      </c>
      <c r="C518" s="155" t="s">
        <v>621</v>
      </c>
      <c r="D518" s="116">
        <f t="shared" si="220"/>
        <v>0</v>
      </c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28"/>
      <c r="Q518" s="128"/>
      <c r="R518" s="139">
        <f t="shared" si="247"/>
        <v>0</v>
      </c>
      <c r="S518" s="137">
        <f t="shared" si="215"/>
        <v>0</v>
      </c>
      <c r="T518" s="138">
        <f t="shared" si="238"/>
        <v>0</v>
      </c>
      <c r="U518" s="137">
        <f t="shared" si="239"/>
        <v>0</v>
      </c>
      <c r="V518" s="137">
        <f t="shared" si="240"/>
        <v>0</v>
      </c>
      <c r="Y518" s="87">
        <f t="shared" si="241"/>
        <v>0</v>
      </c>
      <c r="Z518" s="137">
        <f t="shared" si="216"/>
        <v>0</v>
      </c>
      <c r="AB518" s="139"/>
    </row>
    <row r="519" ht="24.95" customHeight="1" spans="1:28">
      <c r="A519" s="103"/>
      <c r="B519" s="118">
        <v>2150299</v>
      </c>
      <c r="C519" s="118" t="s">
        <v>622</v>
      </c>
      <c r="D519" s="116">
        <f t="shared" si="220"/>
        <v>0</v>
      </c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28"/>
      <c r="Q519" s="128"/>
      <c r="R519" s="139">
        <f t="shared" si="247"/>
        <v>0</v>
      </c>
      <c r="S519" s="137">
        <f t="shared" ref="S519:S586" si="250">R519/192555</f>
        <v>0</v>
      </c>
      <c r="T519" s="138">
        <f t="shared" si="238"/>
        <v>0</v>
      </c>
      <c r="U519" s="137">
        <f t="shared" si="239"/>
        <v>0</v>
      </c>
      <c r="V519" s="137">
        <f t="shared" si="240"/>
        <v>0</v>
      </c>
      <c r="Y519" s="87">
        <f t="shared" si="241"/>
        <v>0</v>
      </c>
      <c r="Z519" s="137">
        <f t="shared" ref="Z519:Z589" si="251">Y519/129186</f>
        <v>0</v>
      </c>
      <c r="AB519" s="139"/>
    </row>
    <row r="520" ht="24.95" customHeight="1" spans="1:28">
      <c r="A520" s="103">
        <v>1</v>
      </c>
      <c r="B520" s="115">
        <v>2150500</v>
      </c>
      <c r="C520" s="115" t="s">
        <v>623</v>
      </c>
      <c r="D520" s="116">
        <f t="shared" si="220"/>
        <v>2143</v>
      </c>
      <c r="E520" s="116">
        <v>408</v>
      </c>
      <c r="F520" s="116">
        <v>1735</v>
      </c>
      <c r="G520" s="116">
        <f t="shared" ref="G520:N520" si="252">SUM(G521:G524)</f>
        <v>30</v>
      </c>
      <c r="H520" s="116">
        <f t="shared" si="252"/>
        <v>0</v>
      </c>
      <c r="I520" s="116">
        <f t="shared" si="252"/>
        <v>0</v>
      </c>
      <c r="J520" s="116">
        <f t="shared" si="252"/>
        <v>0</v>
      </c>
      <c r="K520" s="116">
        <f t="shared" si="252"/>
        <v>0</v>
      </c>
      <c r="L520" s="116">
        <f t="shared" si="252"/>
        <v>0</v>
      </c>
      <c r="M520" s="116">
        <f t="shared" si="252"/>
        <v>0</v>
      </c>
      <c r="N520" s="116">
        <f t="shared" si="252"/>
        <v>0</v>
      </c>
      <c r="O520" s="116"/>
      <c r="P520" s="128"/>
      <c r="Q520" s="128"/>
      <c r="R520" s="139">
        <f t="shared" si="247"/>
        <v>0</v>
      </c>
      <c r="S520" s="137">
        <f t="shared" si="250"/>
        <v>0</v>
      </c>
      <c r="T520" s="138">
        <f t="shared" si="238"/>
        <v>0</v>
      </c>
      <c r="U520" s="137">
        <f t="shared" si="239"/>
        <v>0</v>
      </c>
      <c r="V520" s="137">
        <f t="shared" si="240"/>
        <v>0</v>
      </c>
      <c r="Y520" s="87">
        <f t="shared" si="241"/>
        <v>0</v>
      </c>
      <c r="Z520" s="137">
        <f t="shared" si="251"/>
        <v>0</v>
      </c>
      <c r="AB520" s="139"/>
    </row>
    <row r="521" ht="24.95" customHeight="1" spans="1:28">
      <c r="A521" s="103"/>
      <c r="B521" s="118">
        <v>2150501</v>
      </c>
      <c r="C521" s="118" t="s">
        <v>176</v>
      </c>
      <c r="D521" s="116">
        <f t="shared" ref="D521:D584" si="253">E521+F521</f>
        <v>408</v>
      </c>
      <c r="E521" s="116">
        <v>408</v>
      </c>
      <c r="F521" s="116"/>
      <c r="G521" s="116">
        <v>30</v>
      </c>
      <c r="H521" s="116"/>
      <c r="I521" s="116"/>
      <c r="J521" s="116"/>
      <c r="K521" s="116"/>
      <c r="L521" s="116"/>
      <c r="M521" s="116"/>
      <c r="N521" s="116"/>
      <c r="O521" s="116"/>
      <c r="P521" s="128"/>
      <c r="Q521" s="128"/>
      <c r="R521" s="139">
        <f t="shared" si="247"/>
        <v>0</v>
      </c>
      <c r="S521" s="137">
        <f t="shared" si="250"/>
        <v>0</v>
      </c>
      <c r="T521" s="138">
        <f t="shared" si="238"/>
        <v>0</v>
      </c>
      <c r="U521" s="137">
        <f t="shared" si="239"/>
        <v>0</v>
      </c>
      <c r="V521" s="137">
        <f t="shared" si="240"/>
        <v>0</v>
      </c>
      <c r="Y521" s="87">
        <f t="shared" si="241"/>
        <v>0</v>
      </c>
      <c r="Z521" s="137">
        <f t="shared" si="251"/>
        <v>0</v>
      </c>
      <c r="AB521" s="139"/>
    </row>
    <row r="522" ht="24.95" customHeight="1" spans="1:28">
      <c r="A522" s="103"/>
      <c r="B522" s="118">
        <v>2150502</v>
      </c>
      <c r="C522" s="118" t="s">
        <v>178</v>
      </c>
      <c r="D522" s="116">
        <f t="shared" si="253"/>
        <v>931</v>
      </c>
      <c r="E522" s="116"/>
      <c r="F522" s="116">
        <v>931</v>
      </c>
      <c r="G522" s="116"/>
      <c r="H522" s="116"/>
      <c r="I522" s="116"/>
      <c r="J522" s="116"/>
      <c r="K522" s="116"/>
      <c r="L522" s="116"/>
      <c r="M522" s="116"/>
      <c r="N522" s="116"/>
      <c r="O522" s="116"/>
      <c r="P522" s="128"/>
      <c r="Q522" s="128"/>
      <c r="R522" s="139">
        <f t="shared" si="247"/>
        <v>0</v>
      </c>
      <c r="S522" s="137">
        <f t="shared" si="250"/>
        <v>0</v>
      </c>
      <c r="T522" s="138">
        <f t="shared" si="238"/>
        <v>0</v>
      </c>
      <c r="U522" s="137">
        <f t="shared" si="239"/>
        <v>0</v>
      </c>
      <c r="V522" s="137">
        <f t="shared" si="240"/>
        <v>0</v>
      </c>
      <c r="Y522" s="87">
        <f t="shared" si="241"/>
        <v>0</v>
      </c>
      <c r="Z522" s="137">
        <f t="shared" si="251"/>
        <v>0</v>
      </c>
      <c r="AB522" s="139"/>
    </row>
    <row r="523" ht="24.95" customHeight="1" spans="1:28">
      <c r="A523" s="103"/>
      <c r="B523" s="118">
        <v>2150510</v>
      </c>
      <c r="C523" s="118" t="s">
        <v>624</v>
      </c>
      <c r="D523" s="116">
        <f t="shared" si="253"/>
        <v>0</v>
      </c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28"/>
      <c r="Q523" s="128"/>
      <c r="R523" s="139">
        <f t="shared" si="247"/>
        <v>0</v>
      </c>
      <c r="S523" s="137">
        <f t="shared" si="250"/>
        <v>0</v>
      </c>
      <c r="T523" s="138">
        <f t="shared" si="238"/>
        <v>0</v>
      </c>
      <c r="U523" s="137">
        <f t="shared" si="239"/>
        <v>0</v>
      </c>
      <c r="V523" s="137">
        <f t="shared" si="240"/>
        <v>0</v>
      </c>
      <c r="Y523" s="87">
        <f t="shared" si="241"/>
        <v>0</v>
      </c>
      <c r="Z523" s="137">
        <f t="shared" si="251"/>
        <v>0</v>
      </c>
      <c r="AB523" s="139"/>
    </row>
    <row r="524" ht="24.95" customHeight="1" spans="1:28">
      <c r="A524" s="103"/>
      <c r="B524" s="118">
        <v>2150599</v>
      </c>
      <c r="C524" s="118" t="s">
        <v>625</v>
      </c>
      <c r="D524" s="116">
        <f t="shared" si="253"/>
        <v>804</v>
      </c>
      <c r="E524" s="116"/>
      <c r="F524" s="116">
        <v>804</v>
      </c>
      <c r="G524" s="116"/>
      <c r="H524" s="116"/>
      <c r="I524" s="116"/>
      <c r="J524" s="116"/>
      <c r="K524" s="116"/>
      <c r="L524" s="116"/>
      <c r="M524" s="116"/>
      <c r="N524" s="116"/>
      <c r="O524" s="116"/>
      <c r="P524" s="128"/>
      <c r="Q524" s="128"/>
      <c r="R524" s="139">
        <f t="shared" si="247"/>
        <v>0</v>
      </c>
      <c r="S524" s="137">
        <f t="shared" si="250"/>
        <v>0</v>
      </c>
      <c r="T524" s="138">
        <f t="shared" si="238"/>
        <v>0</v>
      </c>
      <c r="U524" s="137">
        <f t="shared" si="239"/>
        <v>0</v>
      </c>
      <c r="V524" s="137">
        <f t="shared" si="240"/>
        <v>0</v>
      </c>
      <c r="Y524" s="87">
        <f t="shared" si="241"/>
        <v>0</v>
      </c>
      <c r="Z524" s="137">
        <f t="shared" si="251"/>
        <v>0</v>
      </c>
      <c r="AB524" s="139"/>
    </row>
    <row r="525" ht="24.95" customHeight="1" spans="1:28">
      <c r="A525" s="103">
        <v>1</v>
      </c>
      <c r="B525" s="115">
        <v>2150600</v>
      </c>
      <c r="C525" s="115" t="s">
        <v>626</v>
      </c>
      <c r="D525" s="116">
        <f t="shared" si="253"/>
        <v>399</v>
      </c>
      <c r="E525" s="116">
        <v>277</v>
      </c>
      <c r="F525" s="116">
        <v>122</v>
      </c>
      <c r="G525" s="116">
        <f t="shared" ref="G525:N525" si="254">SUM(G526:G528)</f>
        <v>47</v>
      </c>
      <c r="H525" s="116">
        <f t="shared" si="254"/>
        <v>0</v>
      </c>
      <c r="I525" s="116">
        <f t="shared" si="254"/>
        <v>0</v>
      </c>
      <c r="J525" s="116">
        <f t="shared" si="254"/>
        <v>80</v>
      </c>
      <c r="K525" s="116">
        <f t="shared" si="254"/>
        <v>0</v>
      </c>
      <c r="L525" s="116">
        <f t="shared" si="254"/>
        <v>0</v>
      </c>
      <c r="M525" s="116">
        <f t="shared" si="254"/>
        <v>0</v>
      </c>
      <c r="N525" s="116">
        <f t="shared" si="254"/>
        <v>0</v>
      </c>
      <c r="O525" s="116"/>
      <c r="P525" s="128"/>
      <c r="Q525" s="128"/>
      <c r="R525" s="139">
        <f t="shared" si="247"/>
        <v>0</v>
      </c>
      <c r="S525" s="137">
        <f t="shared" si="250"/>
        <v>0</v>
      </c>
      <c r="T525" s="138">
        <f t="shared" si="238"/>
        <v>0</v>
      </c>
      <c r="U525" s="137">
        <f t="shared" si="239"/>
        <v>0</v>
      </c>
      <c r="V525" s="137">
        <f t="shared" si="240"/>
        <v>0</v>
      </c>
      <c r="Y525" s="87">
        <f t="shared" si="241"/>
        <v>0</v>
      </c>
      <c r="Z525" s="137">
        <f t="shared" si="251"/>
        <v>0</v>
      </c>
      <c r="AB525" s="139"/>
    </row>
    <row r="526" ht="24.95" customHeight="1" spans="1:28">
      <c r="A526" s="103"/>
      <c r="B526" s="118">
        <v>2150601</v>
      </c>
      <c r="C526" s="118" t="s">
        <v>176</v>
      </c>
      <c r="D526" s="116">
        <f t="shared" si="253"/>
        <v>277</v>
      </c>
      <c r="E526" s="116">
        <v>277</v>
      </c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28"/>
      <c r="Q526" s="128"/>
      <c r="R526" s="139">
        <f t="shared" si="247"/>
        <v>0</v>
      </c>
      <c r="S526" s="137">
        <f t="shared" si="250"/>
        <v>0</v>
      </c>
      <c r="T526" s="138">
        <f t="shared" si="238"/>
        <v>0</v>
      </c>
      <c r="U526" s="137">
        <f t="shared" si="239"/>
        <v>0</v>
      </c>
      <c r="V526" s="137">
        <f t="shared" si="240"/>
        <v>0</v>
      </c>
      <c r="Y526" s="87">
        <f t="shared" si="241"/>
        <v>0</v>
      </c>
      <c r="Z526" s="137">
        <f t="shared" si="251"/>
        <v>0</v>
      </c>
      <c r="AB526" s="139"/>
    </row>
    <row r="527" ht="24.95" customHeight="1" spans="1:28">
      <c r="A527" s="103"/>
      <c r="B527" s="118">
        <v>2150602</v>
      </c>
      <c r="C527" s="118" t="s">
        <v>178</v>
      </c>
      <c r="D527" s="116">
        <f t="shared" si="253"/>
        <v>27</v>
      </c>
      <c r="E527" s="116"/>
      <c r="F527" s="116">
        <v>27</v>
      </c>
      <c r="G527" s="116"/>
      <c r="H527" s="116"/>
      <c r="I527" s="116"/>
      <c r="J527" s="116"/>
      <c r="K527" s="116"/>
      <c r="L527" s="116"/>
      <c r="M527" s="116"/>
      <c r="N527" s="116"/>
      <c r="O527" s="116"/>
      <c r="P527" s="128"/>
      <c r="Q527" s="128"/>
      <c r="R527" s="139"/>
      <c r="S527" s="137">
        <f t="shared" si="250"/>
        <v>0</v>
      </c>
      <c r="T527" s="138"/>
      <c r="U527" s="137"/>
      <c r="V527" s="137"/>
      <c r="Y527" s="87"/>
      <c r="Z527" s="137">
        <f t="shared" si="251"/>
        <v>0</v>
      </c>
      <c r="AB527" s="139"/>
    </row>
    <row r="528" ht="24.95" customHeight="1" spans="1:28">
      <c r="A528" s="103"/>
      <c r="B528" s="118">
        <v>2150699</v>
      </c>
      <c r="C528" s="118" t="s">
        <v>627</v>
      </c>
      <c r="D528" s="116">
        <f t="shared" si="253"/>
        <v>95</v>
      </c>
      <c r="E528" s="116"/>
      <c r="F528" s="116">
        <v>95</v>
      </c>
      <c r="G528" s="116">
        <v>47</v>
      </c>
      <c r="H528" s="116"/>
      <c r="I528" s="116"/>
      <c r="J528" s="116">
        <v>80</v>
      </c>
      <c r="K528" s="116"/>
      <c r="L528" s="116"/>
      <c r="M528" s="116"/>
      <c r="N528" s="116"/>
      <c r="O528" s="116"/>
      <c r="P528" s="128"/>
      <c r="Q528" s="128"/>
      <c r="R528" s="139">
        <f t="shared" ref="R528:R541" si="255">IF(Y528&gt;0,E528+F528,0)</f>
        <v>0</v>
      </c>
      <c r="S528" s="137">
        <f t="shared" si="250"/>
        <v>0</v>
      </c>
      <c r="T528" s="138">
        <f t="shared" ref="T528:T570" si="256">R528-Y528</f>
        <v>0</v>
      </c>
      <c r="U528" s="137">
        <f t="shared" ref="U528:U570" si="257">IF(Y528=0,0,IF(T528&lt;0,"负增长",T528/Y528))</f>
        <v>0</v>
      </c>
      <c r="V528" s="137">
        <f t="shared" ref="V528:V570" si="258">S528-Z528</f>
        <v>0</v>
      </c>
      <c r="Y528" s="87">
        <f t="shared" ref="Y528:Y570" si="259">W528+X528</f>
        <v>0</v>
      </c>
      <c r="Z528" s="137">
        <f t="shared" si="251"/>
        <v>0</v>
      </c>
      <c r="AB528" s="139"/>
    </row>
    <row r="529" ht="24.95" customHeight="1" spans="1:28">
      <c r="A529" s="103">
        <v>1</v>
      </c>
      <c r="B529" s="115">
        <v>2150800</v>
      </c>
      <c r="C529" s="115" t="s">
        <v>628</v>
      </c>
      <c r="D529" s="116">
        <f t="shared" si="253"/>
        <v>0</v>
      </c>
      <c r="E529" s="116"/>
      <c r="F529" s="116"/>
      <c r="G529" s="116">
        <f t="shared" ref="G529:N529" si="260">SUM(G530:G533)</f>
        <v>7</v>
      </c>
      <c r="H529" s="116">
        <f t="shared" si="260"/>
        <v>5589</v>
      </c>
      <c r="I529" s="116">
        <f t="shared" si="260"/>
        <v>0</v>
      </c>
      <c r="J529" s="116">
        <f t="shared" si="260"/>
        <v>0</v>
      </c>
      <c r="K529" s="116">
        <f t="shared" si="260"/>
        <v>0</v>
      </c>
      <c r="L529" s="116">
        <f t="shared" si="260"/>
        <v>0</v>
      </c>
      <c r="M529" s="116">
        <f t="shared" si="260"/>
        <v>0</v>
      </c>
      <c r="N529" s="116">
        <f t="shared" si="260"/>
        <v>0</v>
      </c>
      <c r="O529" s="116"/>
      <c r="P529" s="128"/>
      <c r="Q529" s="128"/>
      <c r="R529" s="139">
        <f t="shared" si="255"/>
        <v>0</v>
      </c>
      <c r="S529" s="137">
        <f t="shared" si="250"/>
        <v>0</v>
      </c>
      <c r="T529" s="138">
        <f t="shared" si="256"/>
        <v>0</v>
      </c>
      <c r="U529" s="137">
        <f t="shared" si="257"/>
        <v>0</v>
      </c>
      <c r="V529" s="137">
        <f t="shared" si="258"/>
        <v>0</v>
      </c>
      <c r="Y529" s="87">
        <f t="shared" si="259"/>
        <v>0</v>
      </c>
      <c r="Z529" s="137">
        <f t="shared" si="251"/>
        <v>0</v>
      </c>
      <c r="AB529" s="139"/>
    </row>
    <row r="530" ht="24.95" customHeight="1" spans="1:28">
      <c r="A530" s="103"/>
      <c r="B530" s="118">
        <v>2150802</v>
      </c>
      <c r="C530" s="118" t="s">
        <v>178</v>
      </c>
      <c r="D530" s="116">
        <f t="shared" si="253"/>
        <v>0</v>
      </c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28"/>
      <c r="Q530" s="128"/>
      <c r="R530" s="139">
        <f t="shared" si="255"/>
        <v>0</v>
      </c>
      <c r="S530" s="137">
        <f t="shared" si="250"/>
        <v>0</v>
      </c>
      <c r="T530" s="138">
        <f t="shared" si="256"/>
        <v>0</v>
      </c>
      <c r="U530" s="137">
        <f t="shared" si="257"/>
        <v>0</v>
      </c>
      <c r="V530" s="137">
        <f t="shared" si="258"/>
        <v>0</v>
      </c>
      <c r="Y530" s="87">
        <f t="shared" si="259"/>
        <v>0</v>
      </c>
      <c r="Z530" s="137">
        <f t="shared" si="251"/>
        <v>0</v>
      </c>
      <c r="AB530" s="139"/>
    </row>
    <row r="531" ht="24.95" customHeight="1" spans="1:28">
      <c r="A531" s="103"/>
      <c r="B531" s="118">
        <v>2150804</v>
      </c>
      <c r="C531" s="118" t="s">
        <v>629</v>
      </c>
      <c r="D531" s="116">
        <f t="shared" si="253"/>
        <v>0</v>
      </c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28"/>
      <c r="Q531" s="128"/>
      <c r="R531" s="139">
        <f t="shared" si="255"/>
        <v>0</v>
      </c>
      <c r="S531" s="137">
        <f t="shared" si="250"/>
        <v>0</v>
      </c>
      <c r="T531" s="138">
        <f t="shared" si="256"/>
        <v>0</v>
      </c>
      <c r="U531" s="137">
        <f t="shared" si="257"/>
        <v>0</v>
      </c>
      <c r="V531" s="137">
        <f t="shared" si="258"/>
        <v>0</v>
      </c>
      <c r="Y531" s="87">
        <f t="shared" si="259"/>
        <v>0</v>
      </c>
      <c r="Z531" s="137">
        <f t="shared" si="251"/>
        <v>0</v>
      </c>
      <c r="AB531" s="139"/>
    </row>
    <row r="532" ht="24.95" customHeight="1" spans="1:28">
      <c r="A532" s="103"/>
      <c r="B532" s="118">
        <v>2150805</v>
      </c>
      <c r="C532" s="118" t="s">
        <v>630</v>
      </c>
      <c r="D532" s="116">
        <f t="shared" si="253"/>
        <v>0</v>
      </c>
      <c r="E532" s="116"/>
      <c r="F532" s="116"/>
      <c r="G532" s="116">
        <v>7</v>
      </c>
      <c r="H532" s="116">
        <v>5589</v>
      </c>
      <c r="I532" s="116"/>
      <c r="J532" s="116"/>
      <c r="K532" s="116"/>
      <c r="L532" s="116"/>
      <c r="M532" s="116"/>
      <c r="N532" s="116"/>
      <c r="O532" s="116"/>
      <c r="P532" s="128"/>
      <c r="Q532" s="128"/>
      <c r="R532" s="139">
        <f t="shared" si="255"/>
        <v>0</v>
      </c>
      <c r="S532" s="137">
        <f t="shared" si="250"/>
        <v>0</v>
      </c>
      <c r="T532" s="138">
        <f t="shared" si="256"/>
        <v>0</v>
      </c>
      <c r="U532" s="137">
        <f t="shared" si="257"/>
        <v>0</v>
      </c>
      <c r="V532" s="137">
        <f t="shared" si="258"/>
        <v>0</v>
      </c>
      <c r="Y532" s="87">
        <f t="shared" si="259"/>
        <v>0</v>
      </c>
      <c r="Z532" s="137">
        <f t="shared" si="251"/>
        <v>0</v>
      </c>
      <c r="AB532" s="139"/>
    </row>
    <row r="533" ht="24.95" customHeight="1" spans="1:28">
      <c r="A533" s="103"/>
      <c r="B533" s="118">
        <v>2150899</v>
      </c>
      <c r="C533" s="144" t="s">
        <v>631</v>
      </c>
      <c r="D533" s="116">
        <f t="shared" si="253"/>
        <v>0</v>
      </c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28"/>
      <c r="Q533" s="128"/>
      <c r="R533" s="139">
        <f t="shared" si="255"/>
        <v>0</v>
      </c>
      <c r="S533" s="137">
        <f t="shared" si="250"/>
        <v>0</v>
      </c>
      <c r="T533" s="138">
        <f t="shared" si="256"/>
        <v>0</v>
      </c>
      <c r="U533" s="137">
        <f t="shared" si="257"/>
        <v>0</v>
      </c>
      <c r="V533" s="137">
        <f t="shared" si="258"/>
        <v>0</v>
      </c>
      <c r="Y533" s="87">
        <f t="shared" si="259"/>
        <v>0</v>
      </c>
      <c r="Z533" s="137">
        <f t="shared" si="251"/>
        <v>0</v>
      </c>
      <c r="AB533" s="139"/>
    </row>
    <row r="534" ht="24.95" customHeight="1" spans="1:28">
      <c r="A534" s="103">
        <v>1</v>
      </c>
      <c r="B534" s="115">
        <v>2159900</v>
      </c>
      <c r="C534" s="115" t="s">
        <v>632</v>
      </c>
      <c r="D534" s="116">
        <f t="shared" si="253"/>
        <v>0</v>
      </c>
      <c r="E534" s="116"/>
      <c r="F534" s="116"/>
      <c r="G534" s="116">
        <f t="shared" ref="G534:N534" si="261">SUM(G535:G536)</f>
        <v>0</v>
      </c>
      <c r="H534" s="116">
        <f t="shared" si="261"/>
        <v>0</v>
      </c>
      <c r="I534" s="116">
        <f t="shared" si="261"/>
        <v>0</v>
      </c>
      <c r="J534" s="116">
        <f t="shared" si="261"/>
        <v>0</v>
      </c>
      <c r="K534" s="116">
        <f t="shared" si="261"/>
        <v>0</v>
      </c>
      <c r="L534" s="116">
        <f t="shared" si="261"/>
        <v>0</v>
      </c>
      <c r="M534" s="116">
        <f t="shared" si="261"/>
        <v>0</v>
      </c>
      <c r="N534" s="116">
        <f t="shared" si="261"/>
        <v>0</v>
      </c>
      <c r="O534" s="116"/>
      <c r="P534" s="128"/>
      <c r="Q534" s="128"/>
      <c r="R534" s="139">
        <f t="shared" si="255"/>
        <v>0</v>
      </c>
      <c r="S534" s="137">
        <f t="shared" si="250"/>
        <v>0</v>
      </c>
      <c r="T534" s="138">
        <f t="shared" si="256"/>
        <v>0</v>
      </c>
      <c r="U534" s="137">
        <f t="shared" si="257"/>
        <v>0</v>
      </c>
      <c r="V534" s="137">
        <f t="shared" si="258"/>
        <v>0</v>
      </c>
      <c r="Y534" s="87">
        <f t="shared" si="259"/>
        <v>0</v>
      </c>
      <c r="Z534" s="137">
        <f t="shared" si="251"/>
        <v>0</v>
      </c>
      <c r="AB534" s="139"/>
    </row>
    <row r="535" ht="24.95" customHeight="1" spans="1:28">
      <c r="A535" s="103"/>
      <c r="B535" s="118">
        <v>2159904</v>
      </c>
      <c r="C535" s="118" t="s">
        <v>633</v>
      </c>
      <c r="D535" s="116">
        <f t="shared" si="253"/>
        <v>0</v>
      </c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28"/>
      <c r="Q535" s="128"/>
      <c r="R535" s="139">
        <f t="shared" si="255"/>
        <v>0</v>
      </c>
      <c r="S535" s="137">
        <f t="shared" si="250"/>
        <v>0</v>
      </c>
      <c r="T535" s="138">
        <f t="shared" si="256"/>
        <v>0</v>
      </c>
      <c r="U535" s="137">
        <f t="shared" si="257"/>
        <v>0</v>
      </c>
      <c r="V535" s="137">
        <f t="shared" si="258"/>
        <v>0</v>
      </c>
      <c r="Y535" s="87">
        <f t="shared" si="259"/>
        <v>0</v>
      </c>
      <c r="Z535" s="137">
        <f t="shared" si="251"/>
        <v>0</v>
      </c>
      <c r="AB535" s="139"/>
    </row>
    <row r="536" ht="24.95" customHeight="1" spans="1:28">
      <c r="A536" s="103"/>
      <c r="B536" s="118">
        <v>2159999</v>
      </c>
      <c r="C536" s="155" t="s">
        <v>634</v>
      </c>
      <c r="D536" s="116">
        <f t="shared" si="253"/>
        <v>0</v>
      </c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28"/>
      <c r="Q536" s="128"/>
      <c r="R536" s="139">
        <f t="shared" si="255"/>
        <v>0</v>
      </c>
      <c r="S536" s="137">
        <f t="shared" si="250"/>
        <v>0</v>
      </c>
      <c r="T536" s="138">
        <f t="shared" si="256"/>
        <v>0</v>
      </c>
      <c r="U536" s="137">
        <f t="shared" si="257"/>
        <v>0</v>
      </c>
      <c r="V536" s="137">
        <f t="shared" si="258"/>
        <v>0</v>
      </c>
      <c r="Y536" s="87">
        <f t="shared" si="259"/>
        <v>0</v>
      </c>
      <c r="Z536" s="137">
        <f t="shared" si="251"/>
        <v>0</v>
      </c>
      <c r="AB536" s="139"/>
    </row>
    <row r="537" ht="24.95" customHeight="1" spans="1:28">
      <c r="A537" s="103">
        <v>1</v>
      </c>
      <c r="B537" s="115">
        <v>2160000</v>
      </c>
      <c r="C537" s="115" t="s">
        <v>636</v>
      </c>
      <c r="D537" s="116">
        <f t="shared" si="253"/>
        <v>2510</v>
      </c>
      <c r="E537" s="116">
        <v>248</v>
      </c>
      <c r="F537" s="116">
        <v>2262</v>
      </c>
      <c r="G537" s="116">
        <f t="shared" ref="G537:N537" si="262">G538+G544+G548+G552</f>
        <v>15</v>
      </c>
      <c r="H537" s="116">
        <f t="shared" si="262"/>
        <v>0</v>
      </c>
      <c r="I537" s="116">
        <f t="shared" si="262"/>
        <v>0</v>
      </c>
      <c r="J537" s="116">
        <f t="shared" si="262"/>
        <v>0</v>
      </c>
      <c r="K537" s="116">
        <f t="shared" si="262"/>
        <v>0</v>
      </c>
      <c r="L537" s="116">
        <f t="shared" si="262"/>
        <v>0</v>
      </c>
      <c r="M537" s="116">
        <f t="shared" si="262"/>
        <v>0</v>
      </c>
      <c r="N537" s="116">
        <f t="shared" si="262"/>
        <v>55</v>
      </c>
      <c r="O537" s="116"/>
      <c r="P537" s="128"/>
      <c r="Q537" s="128"/>
      <c r="R537" s="139">
        <f t="shared" si="255"/>
        <v>2510</v>
      </c>
      <c r="S537" s="137">
        <f>R537/223755.7</f>
        <v>0.0112</v>
      </c>
      <c r="T537" s="138">
        <f t="shared" si="256"/>
        <v>2141</v>
      </c>
      <c r="U537" s="137">
        <f t="shared" si="257"/>
        <v>5.8069</v>
      </c>
      <c r="V537" s="137">
        <f t="shared" si="258"/>
        <v>0.0093</v>
      </c>
      <c r="W537" s="95">
        <v>298.7</v>
      </c>
      <c r="X537" s="95">
        <v>70</v>
      </c>
      <c r="Y537" s="87">
        <f t="shared" si="259"/>
        <v>368.7</v>
      </c>
      <c r="Z537" s="137">
        <f>Y537/192555</f>
        <v>0.0019</v>
      </c>
      <c r="AB537" s="139"/>
    </row>
    <row r="538" ht="24.95" customHeight="1" spans="1:28">
      <c r="A538" s="103">
        <v>1</v>
      </c>
      <c r="B538" s="115">
        <v>2160200</v>
      </c>
      <c r="C538" s="115" t="s">
        <v>637</v>
      </c>
      <c r="D538" s="116">
        <f t="shared" si="253"/>
        <v>1560</v>
      </c>
      <c r="E538" s="116">
        <v>248</v>
      </c>
      <c r="F538" s="116">
        <v>1312</v>
      </c>
      <c r="G538" s="116">
        <f t="shared" ref="G538:O538" si="263">G539+G543+G542</f>
        <v>0</v>
      </c>
      <c r="H538" s="116">
        <f t="shared" si="263"/>
        <v>0</v>
      </c>
      <c r="I538" s="116">
        <f t="shared" si="263"/>
        <v>0</v>
      </c>
      <c r="J538" s="116">
        <f t="shared" si="263"/>
        <v>0</v>
      </c>
      <c r="K538" s="116">
        <f t="shared" si="263"/>
        <v>0</v>
      </c>
      <c r="L538" s="116">
        <f t="shared" si="263"/>
        <v>0</v>
      </c>
      <c r="M538" s="116">
        <f t="shared" si="263"/>
        <v>0</v>
      </c>
      <c r="N538" s="116">
        <f t="shared" si="263"/>
        <v>55</v>
      </c>
      <c r="O538" s="116">
        <f t="shared" si="263"/>
        <v>0</v>
      </c>
      <c r="P538" s="128"/>
      <c r="Q538" s="128"/>
      <c r="R538" s="139">
        <f t="shared" si="255"/>
        <v>0</v>
      </c>
      <c r="S538" s="137">
        <f t="shared" si="250"/>
        <v>0</v>
      </c>
      <c r="T538" s="138">
        <f t="shared" si="256"/>
        <v>0</v>
      </c>
      <c r="U538" s="137">
        <f t="shared" si="257"/>
        <v>0</v>
      </c>
      <c r="V538" s="137">
        <f t="shared" si="258"/>
        <v>0</v>
      </c>
      <c r="Y538" s="87">
        <f t="shared" si="259"/>
        <v>0</v>
      </c>
      <c r="Z538" s="137">
        <f t="shared" si="251"/>
        <v>0</v>
      </c>
      <c r="AB538" s="139"/>
    </row>
    <row r="539" ht="24.95" customHeight="1" spans="1:28">
      <c r="A539" s="103">
        <v>1</v>
      </c>
      <c r="B539" s="118">
        <v>2160201</v>
      </c>
      <c r="C539" s="118" t="s">
        <v>176</v>
      </c>
      <c r="D539" s="116">
        <f t="shared" si="253"/>
        <v>248</v>
      </c>
      <c r="E539" s="116">
        <v>248</v>
      </c>
      <c r="F539" s="116"/>
      <c r="G539" s="116">
        <f t="shared" ref="G539:N539" si="264">SUM(G540:G541)</f>
        <v>0</v>
      </c>
      <c r="H539" s="116">
        <f t="shared" si="264"/>
        <v>0</v>
      </c>
      <c r="I539" s="116">
        <f t="shared" si="264"/>
        <v>0</v>
      </c>
      <c r="J539" s="116">
        <f t="shared" si="264"/>
        <v>0</v>
      </c>
      <c r="K539" s="116">
        <f t="shared" si="264"/>
        <v>0</v>
      </c>
      <c r="L539" s="116">
        <f t="shared" si="264"/>
        <v>0</v>
      </c>
      <c r="M539" s="116">
        <f t="shared" si="264"/>
        <v>0</v>
      </c>
      <c r="N539" s="116">
        <f t="shared" si="264"/>
        <v>0</v>
      </c>
      <c r="O539" s="116"/>
      <c r="P539" s="128"/>
      <c r="Q539" s="128"/>
      <c r="R539" s="139">
        <f t="shared" si="255"/>
        <v>0</v>
      </c>
      <c r="S539" s="137">
        <f t="shared" si="250"/>
        <v>0</v>
      </c>
      <c r="T539" s="138">
        <f t="shared" si="256"/>
        <v>0</v>
      </c>
      <c r="U539" s="137">
        <f t="shared" si="257"/>
        <v>0</v>
      </c>
      <c r="V539" s="137">
        <f t="shared" si="258"/>
        <v>0</v>
      </c>
      <c r="Y539" s="87">
        <f t="shared" si="259"/>
        <v>0</v>
      </c>
      <c r="Z539" s="137">
        <f t="shared" si="251"/>
        <v>0</v>
      </c>
      <c r="AB539" s="139"/>
    </row>
    <row r="540" ht="24.95" customHeight="1" spans="1:28">
      <c r="A540" s="103"/>
      <c r="B540" s="118"/>
      <c r="C540" s="118" t="s">
        <v>638</v>
      </c>
      <c r="D540" s="116">
        <f t="shared" si="253"/>
        <v>240</v>
      </c>
      <c r="E540" s="116">
        <v>240</v>
      </c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28"/>
      <c r="Q540" s="128"/>
      <c r="R540" s="139">
        <f t="shared" si="255"/>
        <v>0</v>
      </c>
      <c r="S540" s="137">
        <f t="shared" si="250"/>
        <v>0</v>
      </c>
      <c r="T540" s="138">
        <f t="shared" si="256"/>
        <v>0</v>
      </c>
      <c r="U540" s="137">
        <f t="shared" si="257"/>
        <v>0</v>
      </c>
      <c r="V540" s="137">
        <f t="shared" si="258"/>
        <v>0</v>
      </c>
      <c r="Y540" s="87">
        <f t="shared" si="259"/>
        <v>0</v>
      </c>
      <c r="Z540" s="137">
        <f t="shared" si="251"/>
        <v>0</v>
      </c>
      <c r="AB540" s="139"/>
    </row>
    <row r="541" ht="24.95" customHeight="1" spans="1:28">
      <c r="A541" s="103"/>
      <c r="B541" s="118"/>
      <c r="C541" s="118" t="s">
        <v>639</v>
      </c>
      <c r="D541" s="116">
        <f t="shared" si="253"/>
        <v>8</v>
      </c>
      <c r="E541" s="116">
        <v>8</v>
      </c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28"/>
      <c r="Q541" s="128"/>
      <c r="R541" s="139">
        <f t="shared" si="255"/>
        <v>0</v>
      </c>
      <c r="S541" s="137">
        <f t="shared" si="250"/>
        <v>0</v>
      </c>
      <c r="T541" s="138">
        <f t="shared" si="256"/>
        <v>0</v>
      </c>
      <c r="U541" s="137">
        <f t="shared" si="257"/>
        <v>0</v>
      </c>
      <c r="V541" s="137">
        <f t="shared" si="258"/>
        <v>0</v>
      </c>
      <c r="Y541" s="87">
        <f t="shared" si="259"/>
        <v>0</v>
      </c>
      <c r="Z541" s="137">
        <f t="shared" si="251"/>
        <v>0</v>
      </c>
      <c r="AB541" s="139"/>
    </row>
    <row r="542" ht="24.95" customHeight="1" spans="1:28">
      <c r="A542" s="103"/>
      <c r="B542" s="118">
        <v>2160202</v>
      </c>
      <c r="C542" s="118" t="s">
        <v>178</v>
      </c>
      <c r="D542" s="116">
        <f t="shared" si="253"/>
        <v>1312</v>
      </c>
      <c r="E542" s="116"/>
      <c r="F542" s="116">
        <v>1312</v>
      </c>
      <c r="G542" s="116"/>
      <c r="H542" s="116"/>
      <c r="I542" s="116"/>
      <c r="J542" s="116"/>
      <c r="K542" s="116"/>
      <c r="L542" s="116"/>
      <c r="M542" s="116"/>
      <c r="N542" s="116"/>
      <c r="O542" s="116"/>
      <c r="P542" s="128"/>
      <c r="Q542" s="128"/>
      <c r="R542" s="139"/>
      <c r="S542" s="137"/>
      <c r="T542" s="138"/>
      <c r="U542" s="137"/>
      <c r="V542" s="137"/>
      <c r="Y542" s="87"/>
      <c r="Z542" s="137"/>
      <c r="AB542" s="139"/>
    </row>
    <row r="543" ht="24.95" customHeight="1" spans="1:28">
      <c r="A543" s="103"/>
      <c r="B543" s="118">
        <v>2160299</v>
      </c>
      <c r="C543" s="118" t="s">
        <v>640</v>
      </c>
      <c r="D543" s="116">
        <f t="shared" si="253"/>
        <v>0</v>
      </c>
      <c r="E543" s="116"/>
      <c r="F543" s="116"/>
      <c r="G543" s="116"/>
      <c r="H543" s="116"/>
      <c r="I543" s="116"/>
      <c r="J543" s="116"/>
      <c r="K543" s="116"/>
      <c r="L543" s="116"/>
      <c r="M543" s="116"/>
      <c r="N543" s="116">
        <v>55</v>
      </c>
      <c r="O543" s="116"/>
      <c r="P543" s="128"/>
      <c r="Q543" s="128"/>
      <c r="R543" s="139">
        <f t="shared" ref="R543:R565" si="265">IF(Y543&gt;0,E543+F543,0)</f>
        <v>0</v>
      </c>
      <c r="S543" s="137">
        <f t="shared" si="250"/>
        <v>0</v>
      </c>
      <c r="T543" s="138">
        <f t="shared" si="256"/>
        <v>0</v>
      </c>
      <c r="U543" s="137">
        <f t="shared" si="257"/>
        <v>0</v>
      </c>
      <c r="V543" s="137">
        <f t="shared" si="258"/>
        <v>0</v>
      </c>
      <c r="Y543" s="87">
        <f t="shared" si="259"/>
        <v>0</v>
      </c>
      <c r="Z543" s="137">
        <f t="shared" si="251"/>
        <v>0</v>
      </c>
      <c r="AB543" s="139"/>
    </row>
    <row r="544" ht="24.95" customHeight="1" spans="1:28">
      <c r="A544" s="103">
        <v>1</v>
      </c>
      <c r="B544" s="115">
        <v>2160500</v>
      </c>
      <c r="C544" s="115" t="s">
        <v>641</v>
      </c>
      <c r="D544" s="116">
        <f t="shared" si="253"/>
        <v>0</v>
      </c>
      <c r="E544" s="116"/>
      <c r="F544" s="116"/>
      <c r="G544" s="116">
        <f t="shared" ref="G544:N544" si="266">SUM(G545:G547)</f>
        <v>15</v>
      </c>
      <c r="H544" s="116">
        <f t="shared" si="266"/>
        <v>0</v>
      </c>
      <c r="I544" s="116">
        <f t="shared" si="266"/>
        <v>0</v>
      </c>
      <c r="J544" s="116">
        <f t="shared" si="266"/>
        <v>0</v>
      </c>
      <c r="K544" s="116">
        <f t="shared" si="266"/>
        <v>0</v>
      </c>
      <c r="L544" s="116">
        <f t="shared" si="266"/>
        <v>0</v>
      </c>
      <c r="M544" s="116">
        <f t="shared" si="266"/>
        <v>0</v>
      </c>
      <c r="N544" s="116">
        <f t="shared" si="266"/>
        <v>0</v>
      </c>
      <c r="O544" s="116"/>
      <c r="P544" s="128"/>
      <c r="Q544" s="128"/>
      <c r="R544" s="139">
        <f t="shared" si="265"/>
        <v>0</v>
      </c>
      <c r="S544" s="137">
        <f t="shared" si="250"/>
        <v>0</v>
      </c>
      <c r="T544" s="138">
        <f t="shared" si="256"/>
        <v>0</v>
      </c>
      <c r="U544" s="137">
        <f t="shared" si="257"/>
        <v>0</v>
      </c>
      <c r="V544" s="137">
        <f t="shared" si="258"/>
        <v>0</v>
      </c>
      <c r="Y544" s="87">
        <f t="shared" si="259"/>
        <v>0</v>
      </c>
      <c r="Z544" s="137">
        <f t="shared" si="251"/>
        <v>0</v>
      </c>
      <c r="AB544" s="139"/>
    </row>
    <row r="545" ht="24.95" customHeight="1" spans="1:28">
      <c r="A545" s="103"/>
      <c r="B545" s="118">
        <v>2160501</v>
      </c>
      <c r="C545" s="118" t="s">
        <v>176</v>
      </c>
      <c r="D545" s="116">
        <f t="shared" si="253"/>
        <v>0</v>
      </c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28"/>
      <c r="Q545" s="128"/>
      <c r="R545" s="139">
        <f t="shared" si="265"/>
        <v>0</v>
      </c>
      <c r="S545" s="137">
        <f t="shared" si="250"/>
        <v>0</v>
      </c>
      <c r="T545" s="138">
        <f t="shared" si="256"/>
        <v>0</v>
      </c>
      <c r="U545" s="137">
        <f t="shared" si="257"/>
        <v>0</v>
      </c>
      <c r="V545" s="137">
        <f t="shared" si="258"/>
        <v>0</v>
      </c>
      <c r="Y545" s="87">
        <f t="shared" si="259"/>
        <v>0</v>
      </c>
      <c r="Z545" s="137">
        <f t="shared" si="251"/>
        <v>0</v>
      </c>
      <c r="AB545" s="139"/>
    </row>
    <row r="546" ht="24.95" customHeight="1" spans="1:28">
      <c r="A546" s="103"/>
      <c r="B546" s="118">
        <v>2160502</v>
      </c>
      <c r="C546" s="118" t="s">
        <v>178</v>
      </c>
      <c r="D546" s="116">
        <f t="shared" si="253"/>
        <v>0</v>
      </c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28"/>
      <c r="Q546" s="128"/>
      <c r="R546" s="139">
        <f t="shared" si="265"/>
        <v>0</v>
      </c>
      <c r="S546" s="137">
        <f t="shared" si="250"/>
        <v>0</v>
      </c>
      <c r="T546" s="138">
        <f t="shared" si="256"/>
        <v>0</v>
      </c>
      <c r="U546" s="137">
        <f t="shared" si="257"/>
        <v>0</v>
      </c>
      <c r="V546" s="137">
        <f t="shared" si="258"/>
        <v>0</v>
      </c>
      <c r="Y546" s="87">
        <f t="shared" si="259"/>
        <v>0</v>
      </c>
      <c r="Z546" s="137">
        <f t="shared" si="251"/>
        <v>0</v>
      </c>
      <c r="AB546" s="139"/>
    </row>
    <row r="547" ht="24.95" customHeight="1" spans="1:28">
      <c r="A547" s="103"/>
      <c r="B547" s="118">
        <v>2160599</v>
      </c>
      <c r="C547" s="118" t="s">
        <v>642</v>
      </c>
      <c r="D547" s="116">
        <f t="shared" si="253"/>
        <v>0</v>
      </c>
      <c r="E547" s="116"/>
      <c r="F547" s="116"/>
      <c r="G547" s="116">
        <v>15</v>
      </c>
      <c r="H547" s="116"/>
      <c r="I547" s="116"/>
      <c r="J547" s="116"/>
      <c r="K547" s="116"/>
      <c r="L547" s="116"/>
      <c r="M547" s="116"/>
      <c r="N547" s="116"/>
      <c r="O547" s="116"/>
      <c r="P547" s="128"/>
      <c r="Q547" s="128"/>
      <c r="R547" s="139">
        <f t="shared" si="265"/>
        <v>0</v>
      </c>
      <c r="S547" s="137">
        <f t="shared" si="250"/>
        <v>0</v>
      </c>
      <c r="T547" s="138">
        <f t="shared" si="256"/>
        <v>0</v>
      </c>
      <c r="U547" s="137">
        <f t="shared" si="257"/>
        <v>0</v>
      </c>
      <c r="V547" s="137">
        <f t="shared" si="258"/>
        <v>0</v>
      </c>
      <c r="Y547" s="87">
        <f t="shared" si="259"/>
        <v>0</v>
      </c>
      <c r="Z547" s="137">
        <f t="shared" si="251"/>
        <v>0</v>
      </c>
      <c r="AB547" s="139"/>
    </row>
    <row r="548" ht="24.95" customHeight="1" spans="1:28">
      <c r="A548" s="103">
        <v>1</v>
      </c>
      <c r="B548" s="115">
        <v>2160600</v>
      </c>
      <c r="C548" s="115" t="s">
        <v>643</v>
      </c>
      <c r="D548" s="116">
        <f t="shared" si="253"/>
        <v>0</v>
      </c>
      <c r="E548" s="116"/>
      <c r="F548" s="116"/>
      <c r="G548" s="116">
        <f t="shared" ref="G548:N548" si="267">SUM(G549:G551)</f>
        <v>0</v>
      </c>
      <c r="H548" s="116">
        <f t="shared" si="267"/>
        <v>0</v>
      </c>
      <c r="I548" s="116">
        <f t="shared" si="267"/>
        <v>0</v>
      </c>
      <c r="J548" s="116">
        <f t="shared" si="267"/>
        <v>0</v>
      </c>
      <c r="K548" s="116">
        <f t="shared" si="267"/>
        <v>0</v>
      </c>
      <c r="L548" s="116">
        <f t="shared" si="267"/>
        <v>0</v>
      </c>
      <c r="M548" s="116">
        <f t="shared" si="267"/>
        <v>0</v>
      </c>
      <c r="N548" s="116">
        <f t="shared" si="267"/>
        <v>0</v>
      </c>
      <c r="O548" s="116"/>
      <c r="P548" s="128"/>
      <c r="Q548" s="128"/>
      <c r="R548" s="139">
        <f t="shared" si="265"/>
        <v>0</v>
      </c>
      <c r="S548" s="137">
        <f t="shared" si="250"/>
        <v>0</v>
      </c>
      <c r="T548" s="138">
        <f t="shared" si="256"/>
        <v>0</v>
      </c>
      <c r="U548" s="137">
        <f t="shared" si="257"/>
        <v>0</v>
      </c>
      <c r="V548" s="137">
        <f t="shared" si="258"/>
        <v>0</v>
      </c>
      <c r="Y548" s="87">
        <f t="shared" si="259"/>
        <v>0</v>
      </c>
      <c r="Z548" s="137">
        <f t="shared" si="251"/>
        <v>0</v>
      </c>
      <c r="AB548" s="139"/>
    </row>
    <row r="549" ht="24.95" customHeight="1" spans="1:28">
      <c r="A549" s="103"/>
      <c r="B549" s="118">
        <v>2160601</v>
      </c>
      <c r="C549" s="118" t="s">
        <v>176</v>
      </c>
      <c r="D549" s="116">
        <f t="shared" si="253"/>
        <v>0</v>
      </c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28"/>
      <c r="Q549" s="128"/>
      <c r="R549" s="139">
        <f t="shared" si="265"/>
        <v>0</v>
      </c>
      <c r="S549" s="137">
        <f t="shared" si="250"/>
        <v>0</v>
      </c>
      <c r="T549" s="138">
        <f t="shared" si="256"/>
        <v>0</v>
      </c>
      <c r="U549" s="137">
        <f t="shared" si="257"/>
        <v>0</v>
      </c>
      <c r="V549" s="137">
        <f t="shared" si="258"/>
        <v>0</v>
      </c>
      <c r="Y549" s="87">
        <f t="shared" si="259"/>
        <v>0</v>
      </c>
      <c r="Z549" s="137">
        <f t="shared" si="251"/>
        <v>0</v>
      </c>
      <c r="AB549" s="139"/>
    </row>
    <row r="550" ht="24.95" customHeight="1" spans="1:28">
      <c r="A550" s="103"/>
      <c r="B550" s="118">
        <v>2160602</v>
      </c>
      <c r="C550" s="118" t="s">
        <v>178</v>
      </c>
      <c r="D550" s="116">
        <f t="shared" si="253"/>
        <v>0</v>
      </c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28"/>
      <c r="Q550" s="128"/>
      <c r="R550" s="139">
        <f t="shared" si="265"/>
        <v>0</v>
      </c>
      <c r="S550" s="137">
        <f t="shared" si="250"/>
        <v>0</v>
      </c>
      <c r="T550" s="138">
        <f t="shared" si="256"/>
        <v>0</v>
      </c>
      <c r="U550" s="137">
        <f t="shared" si="257"/>
        <v>0</v>
      </c>
      <c r="V550" s="137">
        <f t="shared" si="258"/>
        <v>0</v>
      </c>
      <c r="Y550" s="87">
        <f t="shared" si="259"/>
        <v>0</v>
      </c>
      <c r="Z550" s="137">
        <f t="shared" si="251"/>
        <v>0</v>
      </c>
      <c r="AB550" s="139"/>
    </row>
    <row r="551" ht="24.95" customHeight="1" spans="1:28">
      <c r="A551" s="103"/>
      <c r="B551" s="118">
        <v>2160699</v>
      </c>
      <c r="C551" s="118" t="s">
        <v>644</v>
      </c>
      <c r="D551" s="116">
        <f t="shared" si="253"/>
        <v>0</v>
      </c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28"/>
      <c r="Q551" s="128"/>
      <c r="R551" s="139">
        <f t="shared" si="265"/>
        <v>0</v>
      </c>
      <c r="S551" s="137">
        <f t="shared" si="250"/>
        <v>0</v>
      </c>
      <c r="T551" s="138">
        <f t="shared" si="256"/>
        <v>0</v>
      </c>
      <c r="U551" s="137">
        <f t="shared" si="257"/>
        <v>0</v>
      </c>
      <c r="V551" s="137">
        <f t="shared" si="258"/>
        <v>0</v>
      </c>
      <c r="Y551" s="87">
        <f t="shared" si="259"/>
        <v>0</v>
      </c>
      <c r="Z551" s="137">
        <f t="shared" si="251"/>
        <v>0</v>
      </c>
      <c r="AB551" s="139"/>
    </row>
    <row r="552" ht="24.95" customHeight="1" spans="1:28">
      <c r="A552" s="103"/>
      <c r="B552" s="115">
        <v>2169999</v>
      </c>
      <c r="C552" s="115" t="s">
        <v>646</v>
      </c>
      <c r="D552" s="116">
        <f t="shared" si="253"/>
        <v>950</v>
      </c>
      <c r="E552" s="116"/>
      <c r="F552" s="116">
        <v>950</v>
      </c>
      <c r="G552" s="116"/>
      <c r="H552" s="116"/>
      <c r="I552" s="116"/>
      <c r="J552" s="116"/>
      <c r="K552" s="116"/>
      <c r="L552" s="116"/>
      <c r="M552" s="116"/>
      <c r="N552" s="116"/>
      <c r="O552" s="116"/>
      <c r="P552" s="128"/>
      <c r="Q552" s="128"/>
      <c r="R552" s="139">
        <f t="shared" si="265"/>
        <v>0</v>
      </c>
      <c r="S552" s="137">
        <f t="shared" si="250"/>
        <v>0</v>
      </c>
      <c r="T552" s="138">
        <f t="shared" si="256"/>
        <v>0</v>
      </c>
      <c r="U552" s="137">
        <f t="shared" si="257"/>
        <v>0</v>
      </c>
      <c r="V552" s="137">
        <f t="shared" si="258"/>
        <v>0</v>
      </c>
      <c r="Y552" s="87">
        <f t="shared" si="259"/>
        <v>0</v>
      </c>
      <c r="Z552" s="137">
        <f t="shared" si="251"/>
        <v>0</v>
      </c>
      <c r="AB552" s="139"/>
    </row>
    <row r="553" ht="24.95" customHeight="1" spans="1:28">
      <c r="A553" s="103">
        <v>1</v>
      </c>
      <c r="B553" s="115">
        <v>2170000</v>
      </c>
      <c r="C553" s="115" t="s">
        <v>647</v>
      </c>
      <c r="D553" s="116">
        <f t="shared" si="253"/>
        <v>256</v>
      </c>
      <c r="E553" s="116">
        <v>169</v>
      </c>
      <c r="F553" s="116">
        <v>87</v>
      </c>
      <c r="G553" s="116">
        <f t="shared" ref="G553:N553" si="268">G554+G557+G559</f>
        <v>9</v>
      </c>
      <c r="H553" s="116">
        <f t="shared" si="268"/>
        <v>0</v>
      </c>
      <c r="I553" s="116">
        <f t="shared" si="268"/>
        <v>0</v>
      </c>
      <c r="J553" s="116">
        <f t="shared" si="268"/>
        <v>0</v>
      </c>
      <c r="K553" s="116">
        <f t="shared" si="268"/>
        <v>0</v>
      </c>
      <c r="L553" s="116">
        <f t="shared" si="268"/>
        <v>0</v>
      </c>
      <c r="M553" s="116">
        <f t="shared" si="268"/>
        <v>0</v>
      </c>
      <c r="N553" s="116">
        <f t="shared" si="268"/>
        <v>0</v>
      </c>
      <c r="O553" s="116"/>
      <c r="P553" s="128"/>
      <c r="Q553" s="128"/>
      <c r="R553" s="139">
        <f t="shared" si="265"/>
        <v>256</v>
      </c>
      <c r="S553" s="137">
        <f>R553/223755.7</f>
        <v>0.0011</v>
      </c>
      <c r="T553" s="138">
        <f t="shared" si="256"/>
        <v>188</v>
      </c>
      <c r="U553" s="137">
        <f t="shared" si="257"/>
        <v>2.7811</v>
      </c>
      <c r="V553" s="137">
        <f t="shared" si="258"/>
        <v>0.0007</v>
      </c>
      <c r="W553" s="95">
        <v>58.6</v>
      </c>
      <c r="X553" s="95">
        <v>9</v>
      </c>
      <c r="Y553" s="87">
        <f t="shared" si="259"/>
        <v>67.6</v>
      </c>
      <c r="Z553" s="137">
        <f>Y553/192555</f>
        <v>0.0004</v>
      </c>
      <c r="AB553" s="139"/>
    </row>
    <row r="554" ht="24.95" customHeight="1" spans="1:28">
      <c r="A554" s="103">
        <v>1</v>
      </c>
      <c r="B554" s="115">
        <v>2170100</v>
      </c>
      <c r="C554" s="115" t="s">
        <v>648</v>
      </c>
      <c r="D554" s="116">
        <f t="shared" si="253"/>
        <v>169</v>
      </c>
      <c r="E554" s="116">
        <v>169</v>
      </c>
      <c r="F554" s="116"/>
      <c r="G554" s="116">
        <f t="shared" ref="G554:N554" si="269">SUM(G555:G556)</f>
        <v>0</v>
      </c>
      <c r="H554" s="116">
        <f t="shared" si="269"/>
        <v>0</v>
      </c>
      <c r="I554" s="116">
        <f t="shared" si="269"/>
        <v>0</v>
      </c>
      <c r="J554" s="116">
        <f t="shared" si="269"/>
        <v>0</v>
      </c>
      <c r="K554" s="116">
        <f t="shared" si="269"/>
        <v>0</v>
      </c>
      <c r="L554" s="116">
        <f t="shared" si="269"/>
        <v>0</v>
      </c>
      <c r="M554" s="116">
        <f t="shared" si="269"/>
        <v>0</v>
      </c>
      <c r="N554" s="116">
        <f t="shared" si="269"/>
        <v>0</v>
      </c>
      <c r="O554" s="116"/>
      <c r="P554" s="128"/>
      <c r="Q554" s="128"/>
      <c r="R554" s="139">
        <f t="shared" si="265"/>
        <v>0</v>
      </c>
      <c r="S554" s="137">
        <f t="shared" si="250"/>
        <v>0</v>
      </c>
      <c r="T554" s="138">
        <f t="shared" si="256"/>
        <v>0</v>
      </c>
      <c r="U554" s="137">
        <f t="shared" si="257"/>
        <v>0</v>
      </c>
      <c r="V554" s="137">
        <f t="shared" si="258"/>
        <v>0</v>
      </c>
      <c r="Y554" s="87">
        <f t="shared" si="259"/>
        <v>0</v>
      </c>
      <c r="Z554" s="137">
        <f t="shared" si="251"/>
        <v>0</v>
      </c>
      <c r="AB554" s="139"/>
    </row>
    <row r="555" s="88" customFormat="1" ht="24.95" customHeight="1" spans="1:28">
      <c r="A555" s="103"/>
      <c r="B555" s="118">
        <v>2170101</v>
      </c>
      <c r="C555" s="118" t="s">
        <v>176</v>
      </c>
      <c r="D555" s="116">
        <f t="shared" si="253"/>
        <v>169</v>
      </c>
      <c r="E555" s="116">
        <v>169</v>
      </c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28"/>
      <c r="Q555" s="128"/>
      <c r="R555" s="139">
        <f t="shared" si="265"/>
        <v>0</v>
      </c>
      <c r="S555" s="137">
        <f t="shared" si="250"/>
        <v>0</v>
      </c>
      <c r="T555" s="138">
        <f t="shared" si="256"/>
        <v>0</v>
      </c>
      <c r="U555" s="137">
        <f t="shared" si="257"/>
        <v>0</v>
      </c>
      <c r="V555" s="137">
        <f t="shared" si="258"/>
        <v>0</v>
      </c>
      <c r="Y555" s="87">
        <f t="shared" si="259"/>
        <v>0</v>
      </c>
      <c r="Z555" s="137">
        <f t="shared" si="251"/>
        <v>0</v>
      </c>
      <c r="AB555" s="139"/>
    </row>
    <row r="556" s="88" customFormat="1" ht="24.95" customHeight="1" spans="1:28">
      <c r="A556" s="103"/>
      <c r="B556" s="118">
        <v>2170102</v>
      </c>
      <c r="C556" s="118" t="s">
        <v>178</v>
      </c>
      <c r="D556" s="116">
        <f t="shared" si="253"/>
        <v>0</v>
      </c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28"/>
      <c r="Q556" s="128"/>
      <c r="R556" s="139">
        <f t="shared" si="265"/>
        <v>0</v>
      </c>
      <c r="S556" s="137">
        <f t="shared" si="250"/>
        <v>0</v>
      </c>
      <c r="T556" s="138">
        <f t="shared" si="256"/>
        <v>0</v>
      </c>
      <c r="U556" s="137">
        <f t="shared" si="257"/>
        <v>0</v>
      </c>
      <c r="V556" s="137">
        <f t="shared" si="258"/>
        <v>0</v>
      </c>
      <c r="Y556" s="87">
        <f t="shared" si="259"/>
        <v>0</v>
      </c>
      <c r="Z556" s="137">
        <f t="shared" si="251"/>
        <v>0</v>
      </c>
      <c r="AB556" s="139"/>
    </row>
    <row r="557" ht="24.95" customHeight="1" spans="1:28">
      <c r="A557" s="103">
        <v>1</v>
      </c>
      <c r="B557" s="115">
        <v>2170200</v>
      </c>
      <c r="C557" s="115" t="s">
        <v>649</v>
      </c>
      <c r="D557" s="116">
        <f t="shared" si="253"/>
        <v>5</v>
      </c>
      <c r="E557" s="116"/>
      <c r="F557" s="116">
        <v>5</v>
      </c>
      <c r="G557" s="116">
        <f t="shared" ref="G557:N557" si="270">G558</f>
        <v>9</v>
      </c>
      <c r="H557" s="116">
        <f t="shared" si="270"/>
        <v>0</v>
      </c>
      <c r="I557" s="116">
        <f t="shared" si="270"/>
        <v>0</v>
      </c>
      <c r="J557" s="116">
        <f t="shared" si="270"/>
        <v>0</v>
      </c>
      <c r="K557" s="116">
        <f t="shared" si="270"/>
        <v>0</v>
      </c>
      <c r="L557" s="116">
        <f t="shared" si="270"/>
        <v>0</v>
      </c>
      <c r="M557" s="116">
        <f t="shared" si="270"/>
        <v>0</v>
      </c>
      <c r="N557" s="116">
        <f t="shared" si="270"/>
        <v>0</v>
      </c>
      <c r="O557" s="116"/>
      <c r="P557" s="128"/>
      <c r="Q557" s="128"/>
      <c r="R557" s="139">
        <f t="shared" si="265"/>
        <v>0</v>
      </c>
      <c r="S557" s="137">
        <f t="shared" si="250"/>
        <v>0</v>
      </c>
      <c r="T557" s="138">
        <f t="shared" si="256"/>
        <v>0</v>
      </c>
      <c r="U557" s="137">
        <f t="shared" si="257"/>
        <v>0</v>
      </c>
      <c r="V557" s="137">
        <f t="shared" si="258"/>
        <v>0</v>
      </c>
      <c r="Y557" s="87">
        <f t="shared" si="259"/>
        <v>0</v>
      </c>
      <c r="Z557" s="137">
        <f t="shared" si="251"/>
        <v>0</v>
      </c>
      <c r="AB557" s="139"/>
    </row>
    <row r="558" ht="24.95" customHeight="1" spans="1:28">
      <c r="A558" s="103"/>
      <c r="B558" s="118">
        <v>2170299</v>
      </c>
      <c r="C558" s="118" t="s">
        <v>650</v>
      </c>
      <c r="D558" s="116">
        <f t="shared" si="253"/>
        <v>5</v>
      </c>
      <c r="E558" s="116"/>
      <c r="F558" s="116">
        <v>5</v>
      </c>
      <c r="G558" s="116">
        <v>9</v>
      </c>
      <c r="H558" s="116"/>
      <c r="I558" s="116"/>
      <c r="J558" s="116"/>
      <c r="K558" s="116"/>
      <c r="L558" s="116"/>
      <c r="M558" s="116"/>
      <c r="N558" s="116"/>
      <c r="O558" s="116"/>
      <c r="P558" s="128"/>
      <c r="Q558" s="128"/>
      <c r="R558" s="139">
        <f t="shared" si="265"/>
        <v>0</v>
      </c>
      <c r="S558" s="137">
        <f t="shared" si="250"/>
        <v>0</v>
      </c>
      <c r="T558" s="138">
        <f t="shared" si="256"/>
        <v>0</v>
      </c>
      <c r="U558" s="137">
        <f t="shared" si="257"/>
        <v>0</v>
      </c>
      <c r="V558" s="137">
        <f t="shared" si="258"/>
        <v>0</v>
      </c>
      <c r="Y558" s="87">
        <f t="shared" si="259"/>
        <v>0</v>
      </c>
      <c r="Z558" s="137">
        <f t="shared" si="251"/>
        <v>0</v>
      </c>
      <c r="AB558" s="139"/>
    </row>
    <row r="559" ht="24.95" customHeight="1" spans="1:28">
      <c r="A559" s="103">
        <v>1</v>
      </c>
      <c r="B559" s="115">
        <v>2179900</v>
      </c>
      <c r="C559" s="115" t="s">
        <v>651</v>
      </c>
      <c r="D559" s="116">
        <f t="shared" si="253"/>
        <v>0</v>
      </c>
      <c r="E559" s="116"/>
      <c r="F559" s="116"/>
      <c r="G559" s="116">
        <f t="shared" ref="G559:N559" si="271">G560</f>
        <v>0</v>
      </c>
      <c r="H559" s="116">
        <f t="shared" si="271"/>
        <v>0</v>
      </c>
      <c r="I559" s="116">
        <f t="shared" si="271"/>
        <v>0</v>
      </c>
      <c r="J559" s="116">
        <f t="shared" si="271"/>
        <v>0</v>
      </c>
      <c r="K559" s="116">
        <f t="shared" si="271"/>
        <v>0</v>
      </c>
      <c r="L559" s="116">
        <f t="shared" si="271"/>
        <v>0</v>
      </c>
      <c r="M559" s="116">
        <f t="shared" si="271"/>
        <v>0</v>
      </c>
      <c r="N559" s="116">
        <f t="shared" si="271"/>
        <v>0</v>
      </c>
      <c r="O559" s="116"/>
      <c r="P559" s="128"/>
      <c r="Q559" s="128"/>
      <c r="R559" s="139">
        <f t="shared" si="265"/>
        <v>0</v>
      </c>
      <c r="S559" s="137">
        <f t="shared" si="250"/>
        <v>0</v>
      </c>
      <c r="T559" s="138">
        <f t="shared" si="256"/>
        <v>0</v>
      </c>
      <c r="U559" s="137">
        <f t="shared" si="257"/>
        <v>0</v>
      </c>
      <c r="V559" s="137">
        <f t="shared" si="258"/>
        <v>0</v>
      </c>
      <c r="Y559" s="87">
        <f t="shared" si="259"/>
        <v>0</v>
      </c>
      <c r="Z559" s="137">
        <f t="shared" si="251"/>
        <v>0</v>
      </c>
      <c r="AB559" s="139"/>
    </row>
    <row r="560" ht="24.95" customHeight="1" spans="1:28">
      <c r="A560" s="103"/>
      <c r="B560" s="118">
        <v>2179901</v>
      </c>
      <c r="C560" s="118" t="s">
        <v>652</v>
      </c>
      <c r="D560" s="116">
        <f t="shared" si="253"/>
        <v>82</v>
      </c>
      <c r="E560" s="116"/>
      <c r="F560" s="116">
        <v>82</v>
      </c>
      <c r="G560" s="116"/>
      <c r="H560" s="116"/>
      <c r="I560" s="116"/>
      <c r="J560" s="116"/>
      <c r="K560" s="116"/>
      <c r="L560" s="116"/>
      <c r="M560" s="116"/>
      <c r="N560" s="116"/>
      <c r="O560" s="116"/>
      <c r="P560" s="128"/>
      <c r="Q560" s="128"/>
      <c r="R560" s="139">
        <f t="shared" si="265"/>
        <v>0</v>
      </c>
      <c r="S560" s="137">
        <f t="shared" si="250"/>
        <v>0</v>
      </c>
      <c r="T560" s="138">
        <f t="shared" si="256"/>
        <v>0</v>
      </c>
      <c r="U560" s="137">
        <f t="shared" si="257"/>
        <v>0</v>
      </c>
      <c r="V560" s="137">
        <f t="shared" si="258"/>
        <v>0</v>
      </c>
      <c r="Y560" s="87">
        <f t="shared" si="259"/>
        <v>0</v>
      </c>
      <c r="Z560" s="137">
        <f t="shared" si="251"/>
        <v>0</v>
      </c>
      <c r="AB560" s="139"/>
    </row>
    <row r="561" ht="24.95" customHeight="1" spans="1:28">
      <c r="A561" s="103">
        <v>1</v>
      </c>
      <c r="B561" s="146">
        <v>2200000</v>
      </c>
      <c r="C561" s="147" t="s">
        <v>653</v>
      </c>
      <c r="D561" s="116">
        <f t="shared" si="253"/>
        <v>3014</v>
      </c>
      <c r="E561" s="116">
        <v>2266</v>
      </c>
      <c r="F561" s="116">
        <v>748</v>
      </c>
      <c r="G561" s="116">
        <f t="shared" ref="G561:N561" si="272">G562+G574+G577</f>
        <v>25</v>
      </c>
      <c r="H561" s="116">
        <f t="shared" si="272"/>
        <v>0</v>
      </c>
      <c r="I561" s="116">
        <f t="shared" si="272"/>
        <v>0</v>
      </c>
      <c r="J561" s="116">
        <f t="shared" si="272"/>
        <v>30</v>
      </c>
      <c r="K561" s="116">
        <f t="shared" si="272"/>
        <v>0</v>
      </c>
      <c r="L561" s="116">
        <f t="shared" si="272"/>
        <v>0</v>
      </c>
      <c r="M561" s="116">
        <f t="shared" si="272"/>
        <v>0</v>
      </c>
      <c r="N561" s="116">
        <f t="shared" si="272"/>
        <v>440</v>
      </c>
      <c r="O561" s="116"/>
      <c r="P561" s="128"/>
      <c r="Q561" s="128"/>
      <c r="R561" s="139">
        <f t="shared" si="265"/>
        <v>3014</v>
      </c>
      <c r="S561" s="137">
        <f>R561/223755.7</f>
        <v>0.0135</v>
      </c>
      <c r="T561" s="138">
        <f t="shared" si="256"/>
        <v>1704</v>
      </c>
      <c r="U561" s="137">
        <f t="shared" si="257"/>
        <v>1.3007</v>
      </c>
      <c r="V561" s="137">
        <f t="shared" si="258"/>
        <v>0.0067</v>
      </c>
      <c r="W561" s="95">
        <v>677.1</v>
      </c>
      <c r="X561" s="95">
        <v>633</v>
      </c>
      <c r="Y561" s="87">
        <f t="shared" si="259"/>
        <v>1310.1</v>
      </c>
      <c r="Z561" s="137">
        <f>Y561/192555</f>
        <v>0.0068</v>
      </c>
      <c r="AB561" s="139"/>
    </row>
    <row r="562" ht="24.95" customHeight="1" spans="1:28">
      <c r="A562" s="103">
        <v>1</v>
      </c>
      <c r="B562" s="146">
        <v>2200100</v>
      </c>
      <c r="C562" s="147" t="s">
        <v>654</v>
      </c>
      <c r="D562" s="116">
        <f t="shared" si="253"/>
        <v>2204</v>
      </c>
      <c r="E562" s="116">
        <v>2204</v>
      </c>
      <c r="F562" s="116"/>
      <c r="G562" s="116">
        <f t="shared" ref="G562:O562" si="273">G563+SUM(G566:G573)</f>
        <v>0</v>
      </c>
      <c r="H562" s="116">
        <f t="shared" si="273"/>
        <v>0</v>
      </c>
      <c r="I562" s="116">
        <f t="shared" si="273"/>
        <v>0</v>
      </c>
      <c r="J562" s="116">
        <f t="shared" si="273"/>
        <v>30</v>
      </c>
      <c r="K562" s="116">
        <f t="shared" si="273"/>
        <v>0</v>
      </c>
      <c r="L562" s="116">
        <f t="shared" si="273"/>
        <v>0</v>
      </c>
      <c r="M562" s="116">
        <f t="shared" si="273"/>
        <v>0</v>
      </c>
      <c r="N562" s="116">
        <f t="shared" si="273"/>
        <v>440</v>
      </c>
      <c r="O562" s="116">
        <f t="shared" si="273"/>
        <v>0</v>
      </c>
      <c r="P562" s="128"/>
      <c r="Q562" s="128"/>
      <c r="R562" s="139">
        <f t="shared" si="265"/>
        <v>0</v>
      </c>
      <c r="S562" s="137">
        <f t="shared" si="250"/>
        <v>0</v>
      </c>
      <c r="T562" s="138">
        <f t="shared" si="256"/>
        <v>0</v>
      </c>
      <c r="U562" s="137">
        <f t="shared" si="257"/>
        <v>0</v>
      </c>
      <c r="V562" s="137">
        <f t="shared" si="258"/>
        <v>0</v>
      </c>
      <c r="Y562" s="87">
        <f t="shared" si="259"/>
        <v>0</v>
      </c>
      <c r="Z562" s="137">
        <f t="shared" si="251"/>
        <v>0</v>
      </c>
      <c r="AB562" s="139"/>
    </row>
    <row r="563" ht="24.95" customHeight="1" spans="1:28">
      <c r="A563" s="103">
        <v>1</v>
      </c>
      <c r="B563" s="148">
        <v>2200101</v>
      </c>
      <c r="C563" s="149" t="s">
        <v>655</v>
      </c>
      <c r="D563" s="116">
        <f t="shared" si="253"/>
        <v>2204</v>
      </c>
      <c r="E563" s="116">
        <v>2204</v>
      </c>
      <c r="F563" s="116"/>
      <c r="G563" s="116">
        <f t="shared" ref="G563:N563" si="274">SUM(G564:G565)</f>
        <v>0</v>
      </c>
      <c r="H563" s="116">
        <f t="shared" si="274"/>
        <v>0</v>
      </c>
      <c r="I563" s="116">
        <f t="shared" si="274"/>
        <v>0</v>
      </c>
      <c r="J563" s="116">
        <f t="shared" si="274"/>
        <v>0</v>
      </c>
      <c r="K563" s="116">
        <f t="shared" si="274"/>
        <v>0</v>
      </c>
      <c r="L563" s="116">
        <f t="shared" si="274"/>
        <v>0</v>
      </c>
      <c r="M563" s="116">
        <f t="shared" si="274"/>
        <v>0</v>
      </c>
      <c r="N563" s="116">
        <f t="shared" si="274"/>
        <v>0</v>
      </c>
      <c r="O563" s="116"/>
      <c r="P563" s="128"/>
      <c r="Q563" s="128"/>
      <c r="R563" s="139">
        <f t="shared" si="265"/>
        <v>0</v>
      </c>
      <c r="S563" s="137">
        <f t="shared" si="250"/>
        <v>0</v>
      </c>
      <c r="T563" s="138">
        <f t="shared" si="256"/>
        <v>0</v>
      </c>
      <c r="U563" s="137">
        <f t="shared" si="257"/>
        <v>0</v>
      </c>
      <c r="V563" s="137">
        <f t="shared" si="258"/>
        <v>0</v>
      </c>
      <c r="Y563" s="87">
        <f t="shared" si="259"/>
        <v>0</v>
      </c>
      <c r="Z563" s="137">
        <f t="shared" si="251"/>
        <v>0</v>
      </c>
      <c r="AB563" s="139"/>
    </row>
    <row r="564" ht="24.95" customHeight="1" spans="1:28">
      <c r="A564" s="103"/>
      <c r="B564" s="118"/>
      <c r="C564" s="118" t="s">
        <v>656</v>
      </c>
      <c r="D564" s="116">
        <f t="shared" si="253"/>
        <v>1267</v>
      </c>
      <c r="E564" s="116">
        <v>1267</v>
      </c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28"/>
      <c r="Q564" s="128"/>
      <c r="R564" s="139">
        <f t="shared" si="265"/>
        <v>0</v>
      </c>
      <c r="S564" s="137">
        <f t="shared" si="250"/>
        <v>0</v>
      </c>
      <c r="T564" s="138">
        <f t="shared" si="256"/>
        <v>0</v>
      </c>
      <c r="U564" s="137">
        <f t="shared" si="257"/>
        <v>0</v>
      </c>
      <c r="V564" s="137">
        <f t="shared" si="258"/>
        <v>0</v>
      </c>
      <c r="Y564" s="87">
        <f t="shared" si="259"/>
        <v>0</v>
      </c>
      <c r="Z564" s="137">
        <f t="shared" si="251"/>
        <v>0</v>
      </c>
      <c r="AB564" s="139"/>
    </row>
    <row r="565" ht="24.95" customHeight="1" spans="1:28">
      <c r="A565" s="103"/>
      <c r="B565" s="118"/>
      <c r="C565" s="118" t="s">
        <v>657</v>
      </c>
      <c r="D565" s="116">
        <f t="shared" si="253"/>
        <v>937</v>
      </c>
      <c r="E565" s="116">
        <v>937</v>
      </c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28"/>
      <c r="Q565" s="128"/>
      <c r="R565" s="139">
        <f t="shared" si="265"/>
        <v>0</v>
      </c>
      <c r="S565" s="137">
        <f t="shared" si="250"/>
        <v>0</v>
      </c>
      <c r="T565" s="138">
        <f t="shared" si="256"/>
        <v>0</v>
      </c>
      <c r="U565" s="137">
        <f t="shared" si="257"/>
        <v>0</v>
      </c>
      <c r="V565" s="137">
        <f t="shared" si="258"/>
        <v>0</v>
      </c>
      <c r="Y565" s="87">
        <f t="shared" si="259"/>
        <v>0</v>
      </c>
      <c r="Z565" s="137">
        <f t="shared" si="251"/>
        <v>0</v>
      </c>
      <c r="AB565" s="139"/>
    </row>
    <row r="566" ht="24.95" customHeight="1" spans="1:28">
      <c r="A566" s="103"/>
      <c r="B566" s="118">
        <v>2200102</v>
      </c>
      <c r="C566" s="118" t="s">
        <v>178</v>
      </c>
      <c r="D566" s="116">
        <f t="shared" si="253"/>
        <v>0</v>
      </c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28"/>
      <c r="Q566" s="128"/>
      <c r="R566" s="139"/>
      <c r="S566" s="137"/>
      <c r="T566" s="138"/>
      <c r="U566" s="137"/>
      <c r="V566" s="137"/>
      <c r="Y566" s="87"/>
      <c r="Z566" s="137"/>
      <c r="AB566" s="139"/>
    </row>
    <row r="567" ht="24.95" customHeight="1" spans="1:28">
      <c r="A567" s="103"/>
      <c r="B567" s="118">
        <v>2200104</v>
      </c>
      <c r="C567" s="118" t="s">
        <v>658</v>
      </c>
      <c r="D567" s="116">
        <f t="shared" si="253"/>
        <v>0</v>
      </c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28"/>
      <c r="Q567" s="128"/>
      <c r="R567" s="139">
        <f>IF(Y567&gt;0,E567+F567,0)</f>
        <v>0</v>
      </c>
      <c r="S567" s="137">
        <f t="shared" si="250"/>
        <v>0</v>
      </c>
      <c r="T567" s="138">
        <f t="shared" si="256"/>
        <v>0</v>
      </c>
      <c r="U567" s="137">
        <f t="shared" si="257"/>
        <v>0</v>
      </c>
      <c r="V567" s="137">
        <f t="shared" si="258"/>
        <v>0</v>
      </c>
      <c r="Y567" s="87">
        <f t="shared" si="259"/>
        <v>0</v>
      </c>
      <c r="Z567" s="137">
        <f t="shared" si="251"/>
        <v>0</v>
      </c>
      <c r="AB567" s="139"/>
    </row>
    <row r="568" ht="24.95" customHeight="1" spans="1:28">
      <c r="A568" s="103"/>
      <c r="B568" s="118">
        <v>2200105</v>
      </c>
      <c r="C568" s="118" t="s">
        <v>659</v>
      </c>
      <c r="D568" s="116">
        <f t="shared" si="253"/>
        <v>0</v>
      </c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28"/>
      <c r="Q568" s="128"/>
      <c r="R568" s="139">
        <f>IF(Y568&gt;0,E568+F568,0)</f>
        <v>0</v>
      </c>
      <c r="S568" s="137">
        <f t="shared" si="250"/>
        <v>0</v>
      </c>
      <c r="T568" s="138">
        <f t="shared" si="256"/>
        <v>0</v>
      </c>
      <c r="U568" s="137">
        <f t="shared" si="257"/>
        <v>0</v>
      </c>
      <c r="V568" s="137">
        <f t="shared" si="258"/>
        <v>0</v>
      </c>
      <c r="Y568" s="87">
        <f t="shared" si="259"/>
        <v>0</v>
      </c>
      <c r="Z568" s="137">
        <f t="shared" si="251"/>
        <v>0</v>
      </c>
      <c r="AB568" s="139"/>
    </row>
    <row r="569" ht="24.95" customHeight="1" spans="1:28">
      <c r="A569" s="103"/>
      <c r="B569" s="118">
        <v>2200106</v>
      </c>
      <c r="C569" s="118" t="s">
        <v>660</v>
      </c>
      <c r="D569" s="116">
        <f t="shared" si="253"/>
        <v>0</v>
      </c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28"/>
      <c r="Q569" s="128"/>
      <c r="R569" s="139"/>
      <c r="S569" s="137"/>
      <c r="T569" s="138"/>
      <c r="U569" s="137"/>
      <c r="V569" s="137"/>
      <c r="Y569" s="87"/>
      <c r="Z569" s="137"/>
      <c r="AB569" s="139"/>
    </row>
    <row r="570" ht="24.95" customHeight="1" spans="1:28">
      <c r="A570" s="103"/>
      <c r="B570" s="148">
        <v>2200109</v>
      </c>
      <c r="C570" s="149" t="s">
        <v>661</v>
      </c>
      <c r="D570" s="116">
        <f t="shared" si="253"/>
        <v>0</v>
      </c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28"/>
      <c r="Q570" s="128"/>
      <c r="R570" s="139">
        <f>IF(Y570&gt;0,E570+F570,0)</f>
        <v>0</v>
      </c>
      <c r="S570" s="137">
        <f t="shared" si="250"/>
        <v>0</v>
      </c>
      <c r="T570" s="138">
        <f t="shared" si="256"/>
        <v>0</v>
      </c>
      <c r="U570" s="137">
        <f t="shared" si="257"/>
        <v>0</v>
      </c>
      <c r="V570" s="137">
        <f t="shared" si="258"/>
        <v>0</v>
      </c>
      <c r="Y570" s="87">
        <f t="shared" si="259"/>
        <v>0</v>
      </c>
      <c r="Z570" s="137">
        <f t="shared" si="251"/>
        <v>0</v>
      </c>
      <c r="AB570" s="139"/>
    </row>
    <row r="571" ht="24.95" customHeight="1" spans="1:28">
      <c r="A571" s="103"/>
      <c r="B571" s="148">
        <v>2200110</v>
      </c>
      <c r="C571" s="149" t="s">
        <v>662</v>
      </c>
      <c r="D571" s="116">
        <f t="shared" si="253"/>
        <v>0</v>
      </c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28"/>
      <c r="Q571" s="128"/>
      <c r="R571" s="139"/>
      <c r="S571" s="137">
        <f t="shared" si="250"/>
        <v>0</v>
      </c>
      <c r="T571" s="138"/>
      <c r="U571" s="137"/>
      <c r="V571" s="137"/>
      <c r="Y571" s="87"/>
      <c r="Z571" s="137">
        <f t="shared" si="251"/>
        <v>0</v>
      </c>
      <c r="AB571" s="139"/>
    </row>
    <row r="572" ht="24.95" customHeight="1" spans="1:28">
      <c r="A572" s="103"/>
      <c r="B572" s="148">
        <v>2200111</v>
      </c>
      <c r="C572" s="149" t="s">
        <v>663</v>
      </c>
      <c r="D572" s="116">
        <f t="shared" si="253"/>
        <v>0</v>
      </c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28"/>
      <c r="Q572" s="128"/>
      <c r="R572" s="139">
        <f t="shared" ref="R572:R578" si="275">IF(Y572&gt;0,E572+F572,0)</f>
        <v>0</v>
      </c>
      <c r="S572" s="137">
        <f t="shared" si="250"/>
        <v>0</v>
      </c>
      <c r="T572" s="138">
        <f t="shared" ref="T572:T594" si="276">R572-Y572</f>
        <v>0</v>
      </c>
      <c r="U572" s="137">
        <f t="shared" ref="U572:U594" si="277">IF(Y572=0,0,IF(T572&lt;0,"负增长",T572/Y572))</f>
        <v>0</v>
      </c>
      <c r="V572" s="137">
        <f t="shared" ref="V572:V594" si="278">S572-Z572</f>
        <v>0</v>
      </c>
      <c r="Y572" s="87">
        <f t="shared" ref="Y572:Y594" si="279">W572+X572</f>
        <v>0</v>
      </c>
      <c r="Z572" s="137">
        <f t="shared" si="251"/>
        <v>0</v>
      </c>
      <c r="AB572" s="139"/>
    </row>
    <row r="573" ht="24.95" customHeight="1" spans="1:28">
      <c r="A573" s="103"/>
      <c r="B573" s="148">
        <v>2200199</v>
      </c>
      <c r="C573" s="149" t="s">
        <v>664</v>
      </c>
      <c r="D573" s="116">
        <f t="shared" si="253"/>
        <v>707</v>
      </c>
      <c r="E573" s="116"/>
      <c r="F573" s="116">
        <v>707</v>
      </c>
      <c r="G573" s="116"/>
      <c r="H573" s="116"/>
      <c r="I573" s="116"/>
      <c r="J573" s="116">
        <v>30</v>
      </c>
      <c r="K573" s="116"/>
      <c r="L573" s="116"/>
      <c r="M573" s="116"/>
      <c r="N573" s="116">
        <v>440</v>
      </c>
      <c r="O573" s="116"/>
      <c r="P573" s="128"/>
      <c r="Q573" s="128"/>
      <c r="R573" s="139">
        <f t="shared" si="275"/>
        <v>0</v>
      </c>
      <c r="S573" s="137">
        <f t="shared" si="250"/>
        <v>0</v>
      </c>
      <c r="T573" s="138">
        <f t="shared" si="276"/>
        <v>0</v>
      </c>
      <c r="U573" s="137">
        <f t="shared" si="277"/>
        <v>0</v>
      </c>
      <c r="V573" s="137">
        <f t="shared" si="278"/>
        <v>0</v>
      </c>
      <c r="Y573" s="87">
        <f t="shared" si="279"/>
        <v>0</v>
      </c>
      <c r="Z573" s="137">
        <f t="shared" si="251"/>
        <v>0</v>
      </c>
      <c r="AB573" s="139"/>
    </row>
    <row r="574" ht="24.95" customHeight="1" spans="1:28">
      <c r="A574" s="103">
        <v>1</v>
      </c>
      <c r="B574" s="146">
        <v>2200400</v>
      </c>
      <c r="C574" s="147" t="s">
        <v>665</v>
      </c>
      <c r="D574" s="116">
        <f t="shared" si="253"/>
        <v>67</v>
      </c>
      <c r="E574" s="116">
        <v>62</v>
      </c>
      <c r="F574" s="116">
        <v>5</v>
      </c>
      <c r="G574" s="116">
        <f t="shared" ref="G574:N574" si="280">SUM(G575:G576)</f>
        <v>5</v>
      </c>
      <c r="H574" s="116">
        <f t="shared" si="280"/>
        <v>0</v>
      </c>
      <c r="I574" s="116">
        <f t="shared" si="280"/>
        <v>0</v>
      </c>
      <c r="J574" s="116">
        <f t="shared" si="280"/>
        <v>0</v>
      </c>
      <c r="K574" s="116">
        <f t="shared" si="280"/>
        <v>0</v>
      </c>
      <c r="L574" s="116">
        <f t="shared" si="280"/>
        <v>0</v>
      </c>
      <c r="M574" s="116">
        <f t="shared" si="280"/>
        <v>0</v>
      </c>
      <c r="N574" s="116">
        <f t="shared" si="280"/>
        <v>0</v>
      </c>
      <c r="O574" s="116"/>
      <c r="P574" s="128"/>
      <c r="Q574" s="128"/>
      <c r="R574" s="139">
        <f t="shared" si="275"/>
        <v>0</v>
      </c>
      <c r="S574" s="137">
        <f t="shared" si="250"/>
        <v>0</v>
      </c>
      <c r="T574" s="138">
        <f t="shared" si="276"/>
        <v>0</v>
      </c>
      <c r="U574" s="137">
        <f t="shared" si="277"/>
        <v>0</v>
      </c>
      <c r="V574" s="137">
        <f t="shared" si="278"/>
        <v>0</v>
      </c>
      <c r="Y574" s="87">
        <f t="shared" si="279"/>
        <v>0</v>
      </c>
      <c r="Z574" s="137">
        <f t="shared" si="251"/>
        <v>0</v>
      </c>
      <c r="AB574" s="139"/>
    </row>
    <row r="575" ht="24.95" customHeight="1" spans="1:28">
      <c r="A575" s="103"/>
      <c r="B575" s="148">
        <v>2200401</v>
      </c>
      <c r="C575" s="149" t="s">
        <v>666</v>
      </c>
      <c r="D575" s="116">
        <f t="shared" si="253"/>
        <v>62</v>
      </c>
      <c r="E575" s="116">
        <v>62</v>
      </c>
      <c r="F575" s="116"/>
      <c r="G575" s="116">
        <v>5</v>
      </c>
      <c r="H575" s="116"/>
      <c r="I575" s="116"/>
      <c r="J575" s="116"/>
      <c r="K575" s="116"/>
      <c r="L575" s="116"/>
      <c r="M575" s="116"/>
      <c r="N575" s="116"/>
      <c r="O575" s="116"/>
      <c r="P575" s="128"/>
      <c r="Q575" s="128"/>
      <c r="R575" s="139">
        <f t="shared" si="275"/>
        <v>0</v>
      </c>
      <c r="S575" s="137">
        <f t="shared" si="250"/>
        <v>0</v>
      </c>
      <c r="T575" s="138">
        <f t="shared" si="276"/>
        <v>0</v>
      </c>
      <c r="U575" s="137">
        <f t="shared" si="277"/>
        <v>0</v>
      </c>
      <c r="V575" s="137">
        <f t="shared" si="278"/>
        <v>0</v>
      </c>
      <c r="Y575" s="87">
        <f t="shared" si="279"/>
        <v>0</v>
      </c>
      <c r="Z575" s="137">
        <f t="shared" si="251"/>
        <v>0</v>
      </c>
      <c r="AB575" s="139"/>
    </row>
    <row r="576" ht="24.95" customHeight="1" spans="1:28">
      <c r="A576" s="103"/>
      <c r="B576" s="148">
        <v>2200499</v>
      </c>
      <c r="C576" s="149" t="s">
        <v>667</v>
      </c>
      <c r="D576" s="116">
        <f t="shared" si="253"/>
        <v>5</v>
      </c>
      <c r="E576" s="116"/>
      <c r="F576" s="116">
        <v>5</v>
      </c>
      <c r="G576" s="116"/>
      <c r="H576" s="116"/>
      <c r="I576" s="116"/>
      <c r="J576" s="116"/>
      <c r="K576" s="116"/>
      <c r="L576" s="116"/>
      <c r="M576" s="116"/>
      <c r="N576" s="116"/>
      <c r="O576" s="116"/>
      <c r="P576" s="128"/>
      <c r="Q576" s="128"/>
      <c r="R576" s="139">
        <f t="shared" si="275"/>
        <v>0</v>
      </c>
      <c r="S576" s="137">
        <f t="shared" si="250"/>
        <v>0</v>
      </c>
      <c r="T576" s="138">
        <f t="shared" si="276"/>
        <v>0</v>
      </c>
      <c r="U576" s="137">
        <f t="shared" si="277"/>
        <v>0</v>
      </c>
      <c r="V576" s="137">
        <f t="shared" si="278"/>
        <v>0</v>
      </c>
      <c r="Y576" s="87">
        <f t="shared" si="279"/>
        <v>0</v>
      </c>
      <c r="Z576" s="137">
        <f t="shared" si="251"/>
        <v>0</v>
      </c>
      <c r="AB576" s="139"/>
    </row>
    <row r="577" ht="24.95" customHeight="1" spans="1:28">
      <c r="A577" s="103">
        <v>1</v>
      </c>
      <c r="B577" s="146">
        <v>2200500</v>
      </c>
      <c r="C577" s="147" t="s">
        <v>668</v>
      </c>
      <c r="D577" s="116">
        <f t="shared" si="253"/>
        <v>36</v>
      </c>
      <c r="E577" s="116"/>
      <c r="F577" s="116">
        <v>36</v>
      </c>
      <c r="G577" s="116">
        <f t="shared" ref="G577:O577" si="281">G578+G579</f>
        <v>20</v>
      </c>
      <c r="H577" s="116">
        <f t="shared" si="281"/>
        <v>0</v>
      </c>
      <c r="I577" s="116">
        <f t="shared" si="281"/>
        <v>0</v>
      </c>
      <c r="J577" s="116">
        <f t="shared" si="281"/>
        <v>0</v>
      </c>
      <c r="K577" s="116">
        <f t="shared" si="281"/>
        <v>0</v>
      </c>
      <c r="L577" s="116">
        <f t="shared" si="281"/>
        <v>0</v>
      </c>
      <c r="M577" s="116">
        <f t="shared" si="281"/>
        <v>0</v>
      </c>
      <c r="N577" s="116">
        <f t="shared" si="281"/>
        <v>0</v>
      </c>
      <c r="O577" s="116">
        <f t="shared" si="281"/>
        <v>0</v>
      </c>
      <c r="P577" s="128"/>
      <c r="Q577" s="128"/>
      <c r="R577" s="139">
        <f t="shared" si="275"/>
        <v>0</v>
      </c>
      <c r="S577" s="137">
        <f t="shared" si="250"/>
        <v>0</v>
      </c>
      <c r="T577" s="138">
        <f t="shared" si="276"/>
        <v>0</v>
      </c>
      <c r="U577" s="137">
        <f t="shared" si="277"/>
        <v>0</v>
      </c>
      <c r="V577" s="137">
        <f t="shared" si="278"/>
        <v>0</v>
      </c>
      <c r="Y577" s="87">
        <f t="shared" si="279"/>
        <v>0</v>
      </c>
      <c r="Z577" s="137">
        <f t="shared" si="251"/>
        <v>0</v>
      </c>
      <c r="AB577" s="139"/>
    </row>
    <row r="578" ht="24.95" customHeight="1" spans="1:28">
      <c r="A578" s="103"/>
      <c r="B578" s="148">
        <v>2200501</v>
      </c>
      <c r="C578" s="149" t="s">
        <v>669</v>
      </c>
      <c r="D578" s="116">
        <f t="shared" si="253"/>
        <v>0</v>
      </c>
      <c r="E578" s="116"/>
      <c r="F578" s="116"/>
      <c r="G578" s="116">
        <v>20</v>
      </c>
      <c r="H578" s="116"/>
      <c r="I578" s="116"/>
      <c r="J578" s="116"/>
      <c r="K578" s="116"/>
      <c r="L578" s="116"/>
      <c r="M578" s="116"/>
      <c r="N578" s="116"/>
      <c r="O578" s="116"/>
      <c r="P578" s="128"/>
      <c r="Q578" s="128"/>
      <c r="R578" s="139">
        <f t="shared" si="275"/>
        <v>0</v>
      </c>
      <c r="S578" s="137">
        <f t="shared" si="250"/>
        <v>0</v>
      </c>
      <c r="T578" s="138">
        <f t="shared" si="276"/>
        <v>0</v>
      </c>
      <c r="U578" s="137">
        <f t="shared" si="277"/>
        <v>0</v>
      </c>
      <c r="V578" s="137">
        <f t="shared" si="278"/>
        <v>0</v>
      </c>
      <c r="Y578" s="87">
        <f t="shared" si="279"/>
        <v>0</v>
      </c>
      <c r="Z578" s="137">
        <f t="shared" si="251"/>
        <v>0</v>
      </c>
      <c r="AB578" s="139"/>
    </row>
    <row r="579" ht="24.95" customHeight="1" spans="1:28">
      <c r="A579" s="103"/>
      <c r="B579" s="148">
        <v>2200502</v>
      </c>
      <c r="C579" s="149" t="s">
        <v>670</v>
      </c>
      <c r="D579" s="116">
        <f t="shared" si="253"/>
        <v>36</v>
      </c>
      <c r="E579" s="116"/>
      <c r="F579" s="116">
        <v>36</v>
      </c>
      <c r="G579" s="116"/>
      <c r="H579" s="116"/>
      <c r="I579" s="116"/>
      <c r="J579" s="116"/>
      <c r="K579" s="116"/>
      <c r="L579" s="116"/>
      <c r="M579" s="116"/>
      <c r="N579" s="116"/>
      <c r="O579" s="116"/>
      <c r="P579" s="128"/>
      <c r="Q579" s="128"/>
      <c r="R579" s="139"/>
      <c r="S579" s="137"/>
      <c r="T579" s="138"/>
      <c r="U579" s="137"/>
      <c r="V579" s="137"/>
      <c r="Y579" s="87"/>
      <c r="Z579" s="137"/>
      <c r="AB579" s="139"/>
    </row>
    <row r="580" ht="24.95" customHeight="1" spans="1:28">
      <c r="A580" s="103">
        <v>1</v>
      </c>
      <c r="B580" s="146">
        <v>2210000</v>
      </c>
      <c r="C580" s="147" t="s">
        <v>671</v>
      </c>
      <c r="D580" s="116">
        <f t="shared" si="253"/>
        <v>573</v>
      </c>
      <c r="E580" s="116"/>
      <c r="F580" s="116">
        <v>573</v>
      </c>
      <c r="G580" s="116">
        <f t="shared" ref="G580:N580" si="282">G581+G586+G589</f>
        <v>1338</v>
      </c>
      <c r="H580" s="116">
        <f t="shared" si="282"/>
        <v>0</v>
      </c>
      <c r="I580" s="116">
        <f t="shared" si="282"/>
        <v>0</v>
      </c>
      <c r="J580" s="116">
        <f t="shared" si="282"/>
        <v>0</v>
      </c>
      <c r="K580" s="116">
        <f t="shared" si="282"/>
        <v>0</v>
      </c>
      <c r="L580" s="116">
        <f t="shared" si="282"/>
        <v>0</v>
      </c>
      <c r="M580" s="116">
        <f t="shared" si="282"/>
        <v>0</v>
      </c>
      <c r="N580" s="116">
        <f t="shared" si="282"/>
        <v>0</v>
      </c>
      <c r="O580" s="116"/>
      <c r="P580" s="128"/>
      <c r="Q580" s="128"/>
      <c r="R580" s="139">
        <f t="shared" ref="R580:R589" si="283">IF(Y580&gt;0,E580+F580,0)</f>
        <v>573</v>
      </c>
      <c r="S580" s="137">
        <f>R580/223755.7</f>
        <v>0.0026</v>
      </c>
      <c r="T580" s="138">
        <f t="shared" si="276"/>
        <v>-319</v>
      </c>
      <c r="U580" s="137" t="str">
        <f t="shared" si="277"/>
        <v>负增长</v>
      </c>
      <c r="V580" s="137">
        <f t="shared" si="278"/>
        <v>-0.002</v>
      </c>
      <c r="X580" s="95">
        <v>892</v>
      </c>
      <c r="Y580" s="87">
        <f t="shared" si="279"/>
        <v>892</v>
      </c>
      <c r="Z580" s="137">
        <f>Y580/192555</f>
        <v>0.0046</v>
      </c>
      <c r="AB580" s="139"/>
    </row>
    <row r="581" ht="24.95" customHeight="1" spans="1:28">
      <c r="A581" s="103">
        <v>1</v>
      </c>
      <c r="B581" s="146">
        <v>2210100</v>
      </c>
      <c r="C581" s="147" t="s">
        <v>672</v>
      </c>
      <c r="D581" s="116">
        <f t="shared" si="253"/>
        <v>18</v>
      </c>
      <c r="E581" s="116"/>
      <c r="F581" s="116">
        <v>18</v>
      </c>
      <c r="G581" s="116">
        <f t="shared" ref="G581:N581" si="284">SUM(G582:G585)</f>
        <v>0</v>
      </c>
      <c r="H581" s="116">
        <f t="shared" si="284"/>
        <v>0</v>
      </c>
      <c r="I581" s="116">
        <f t="shared" si="284"/>
        <v>0</v>
      </c>
      <c r="J581" s="116">
        <f t="shared" si="284"/>
        <v>0</v>
      </c>
      <c r="K581" s="116">
        <f t="shared" si="284"/>
        <v>0</v>
      </c>
      <c r="L581" s="116">
        <f t="shared" si="284"/>
        <v>0</v>
      </c>
      <c r="M581" s="116">
        <f t="shared" si="284"/>
        <v>0</v>
      </c>
      <c r="N581" s="116">
        <f t="shared" si="284"/>
        <v>0</v>
      </c>
      <c r="O581" s="116"/>
      <c r="P581" s="128"/>
      <c r="Q581" s="128"/>
      <c r="R581" s="139">
        <f t="shared" si="283"/>
        <v>0</v>
      </c>
      <c r="S581" s="137">
        <f t="shared" si="250"/>
        <v>0</v>
      </c>
      <c r="T581" s="138">
        <f t="shared" si="276"/>
        <v>0</v>
      </c>
      <c r="U581" s="137">
        <f t="shared" si="277"/>
        <v>0</v>
      </c>
      <c r="V581" s="137">
        <f t="shared" si="278"/>
        <v>0</v>
      </c>
      <c r="Y581" s="87">
        <f t="shared" si="279"/>
        <v>0</v>
      </c>
      <c r="Z581" s="137">
        <f t="shared" si="251"/>
        <v>0</v>
      </c>
      <c r="AB581" s="139"/>
    </row>
    <row r="582" ht="24.95" customHeight="1" spans="1:28">
      <c r="A582" s="103"/>
      <c r="B582" s="148">
        <v>2210101</v>
      </c>
      <c r="C582" s="149" t="s">
        <v>673</v>
      </c>
      <c r="D582" s="116">
        <f t="shared" si="253"/>
        <v>0</v>
      </c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28"/>
      <c r="Q582" s="128"/>
      <c r="R582" s="139">
        <f t="shared" si="283"/>
        <v>0</v>
      </c>
      <c r="S582" s="137">
        <f t="shared" si="250"/>
        <v>0</v>
      </c>
      <c r="T582" s="138">
        <f t="shared" si="276"/>
        <v>0</v>
      </c>
      <c r="U582" s="137">
        <f t="shared" si="277"/>
        <v>0</v>
      </c>
      <c r="V582" s="137">
        <f t="shared" si="278"/>
        <v>0</v>
      </c>
      <c r="Y582" s="87">
        <f t="shared" si="279"/>
        <v>0</v>
      </c>
      <c r="Z582" s="137">
        <f t="shared" si="251"/>
        <v>0</v>
      </c>
      <c r="AB582" s="139"/>
    </row>
    <row r="583" ht="24.95" customHeight="1" spans="1:28">
      <c r="A583" s="103"/>
      <c r="B583" s="148">
        <v>2210103</v>
      </c>
      <c r="C583" s="149" t="s">
        <v>674</v>
      </c>
      <c r="D583" s="116">
        <f t="shared" si="253"/>
        <v>0</v>
      </c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28"/>
      <c r="Q583" s="128"/>
      <c r="R583" s="139">
        <f t="shared" si="283"/>
        <v>0</v>
      </c>
      <c r="S583" s="137">
        <f t="shared" si="250"/>
        <v>0</v>
      </c>
      <c r="T583" s="138">
        <f t="shared" si="276"/>
        <v>0</v>
      </c>
      <c r="U583" s="137">
        <f t="shared" si="277"/>
        <v>0</v>
      </c>
      <c r="V583" s="137">
        <f t="shared" si="278"/>
        <v>0</v>
      </c>
      <c r="Y583" s="87">
        <f t="shared" si="279"/>
        <v>0</v>
      </c>
      <c r="Z583" s="137">
        <f t="shared" si="251"/>
        <v>0</v>
      </c>
      <c r="AB583" s="139"/>
    </row>
    <row r="584" ht="24.95" customHeight="1" spans="1:28">
      <c r="A584" s="103"/>
      <c r="B584" s="148">
        <v>2210105</v>
      </c>
      <c r="C584" s="149" t="s">
        <v>676</v>
      </c>
      <c r="D584" s="116">
        <f t="shared" si="253"/>
        <v>18</v>
      </c>
      <c r="E584" s="116"/>
      <c r="F584" s="116">
        <v>18</v>
      </c>
      <c r="G584" s="116"/>
      <c r="H584" s="116"/>
      <c r="I584" s="116"/>
      <c r="J584" s="116"/>
      <c r="K584" s="116"/>
      <c r="L584" s="116"/>
      <c r="M584" s="116"/>
      <c r="N584" s="116"/>
      <c r="O584" s="116"/>
      <c r="P584" s="128"/>
      <c r="Q584" s="128"/>
      <c r="R584" s="139">
        <f t="shared" si="283"/>
        <v>0</v>
      </c>
      <c r="S584" s="137">
        <f t="shared" si="250"/>
        <v>0</v>
      </c>
      <c r="T584" s="138">
        <f t="shared" si="276"/>
        <v>0</v>
      </c>
      <c r="U584" s="137">
        <f t="shared" si="277"/>
        <v>0</v>
      </c>
      <c r="V584" s="137">
        <f t="shared" si="278"/>
        <v>0</v>
      </c>
      <c r="Y584" s="87">
        <f t="shared" si="279"/>
        <v>0</v>
      </c>
      <c r="Z584" s="137">
        <f t="shared" si="251"/>
        <v>0</v>
      </c>
      <c r="AB584" s="139"/>
    </row>
    <row r="585" ht="24.95" customHeight="1" spans="1:28">
      <c r="A585" s="103"/>
      <c r="B585" s="148">
        <v>2210199</v>
      </c>
      <c r="C585" s="149" t="s">
        <v>677</v>
      </c>
      <c r="D585" s="116">
        <f t="shared" ref="D585:D621" si="285">E585+F585</f>
        <v>0</v>
      </c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28"/>
      <c r="Q585" s="128"/>
      <c r="R585" s="139">
        <f t="shared" si="283"/>
        <v>0</v>
      </c>
      <c r="S585" s="137">
        <f t="shared" si="250"/>
        <v>0</v>
      </c>
      <c r="T585" s="138">
        <f t="shared" si="276"/>
        <v>0</v>
      </c>
      <c r="U585" s="137">
        <f t="shared" si="277"/>
        <v>0</v>
      </c>
      <c r="V585" s="137">
        <f t="shared" si="278"/>
        <v>0</v>
      </c>
      <c r="Y585" s="87">
        <f t="shared" si="279"/>
        <v>0</v>
      </c>
      <c r="Z585" s="137">
        <f t="shared" si="251"/>
        <v>0</v>
      </c>
      <c r="AB585" s="139"/>
    </row>
    <row r="586" ht="24.95" customHeight="1" spans="1:28">
      <c r="A586" s="103">
        <v>1</v>
      </c>
      <c r="B586" s="146">
        <v>2210200</v>
      </c>
      <c r="C586" s="147" t="s">
        <v>678</v>
      </c>
      <c r="D586" s="116">
        <f t="shared" si="285"/>
        <v>0</v>
      </c>
      <c r="E586" s="116"/>
      <c r="F586" s="116"/>
      <c r="G586" s="116">
        <f t="shared" ref="G586:N586" si="286">SUM(G587:G588)</f>
        <v>1305</v>
      </c>
      <c r="H586" s="116">
        <f t="shared" si="286"/>
        <v>0</v>
      </c>
      <c r="I586" s="116">
        <f t="shared" si="286"/>
        <v>0</v>
      </c>
      <c r="J586" s="116">
        <f t="shared" si="286"/>
        <v>0</v>
      </c>
      <c r="K586" s="116">
        <f t="shared" si="286"/>
        <v>0</v>
      </c>
      <c r="L586" s="116">
        <f t="shared" si="286"/>
        <v>0</v>
      </c>
      <c r="M586" s="116">
        <f t="shared" si="286"/>
        <v>0</v>
      </c>
      <c r="N586" s="116">
        <f t="shared" si="286"/>
        <v>0</v>
      </c>
      <c r="O586" s="116"/>
      <c r="P586" s="128"/>
      <c r="Q586" s="128"/>
      <c r="R586" s="139">
        <f t="shared" si="283"/>
        <v>0</v>
      </c>
      <c r="S586" s="137">
        <f t="shared" si="250"/>
        <v>0</v>
      </c>
      <c r="T586" s="138">
        <f t="shared" si="276"/>
        <v>0</v>
      </c>
      <c r="U586" s="137">
        <f t="shared" si="277"/>
        <v>0</v>
      </c>
      <c r="V586" s="137">
        <f t="shared" si="278"/>
        <v>0</v>
      </c>
      <c r="Y586" s="87">
        <f t="shared" si="279"/>
        <v>0</v>
      </c>
      <c r="Z586" s="137">
        <f t="shared" si="251"/>
        <v>0</v>
      </c>
      <c r="AB586" s="139"/>
    </row>
    <row r="587" ht="24.95" customHeight="1" spans="1:28">
      <c r="A587" s="103"/>
      <c r="B587" s="118">
        <v>2210201</v>
      </c>
      <c r="C587" s="156" t="s">
        <v>679</v>
      </c>
      <c r="D587" s="116">
        <f t="shared" si="285"/>
        <v>0</v>
      </c>
      <c r="E587" s="116"/>
      <c r="F587" s="116"/>
      <c r="G587" s="116">
        <v>1305</v>
      </c>
      <c r="H587" s="116"/>
      <c r="I587" s="116"/>
      <c r="J587" s="116"/>
      <c r="K587" s="116"/>
      <c r="L587" s="116"/>
      <c r="M587" s="116"/>
      <c r="N587" s="116"/>
      <c r="O587" s="116"/>
      <c r="Q587" s="128"/>
      <c r="R587" s="139">
        <f t="shared" si="283"/>
        <v>0</v>
      </c>
      <c r="S587" s="137">
        <f t="shared" ref="S587:S611" si="287">R587/192555</f>
        <v>0</v>
      </c>
      <c r="T587" s="138">
        <f t="shared" si="276"/>
        <v>0</v>
      </c>
      <c r="U587" s="137">
        <f t="shared" si="277"/>
        <v>0</v>
      </c>
      <c r="V587" s="137">
        <f t="shared" si="278"/>
        <v>0</v>
      </c>
      <c r="Y587" s="87">
        <f t="shared" si="279"/>
        <v>0</v>
      </c>
      <c r="Z587" s="137">
        <f t="shared" si="251"/>
        <v>0</v>
      </c>
      <c r="AB587" s="139"/>
    </row>
    <row r="588" ht="24.95" customHeight="1" spans="1:28">
      <c r="A588" s="103"/>
      <c r="B588" s="118">
        <v>2210203</v>
      </c>
      <c r="C588" s="156" t="s">
        <v>680</v>
      </c>
      <c r="D588" s="116">
        <f t="shared" si="285"/>
        <v>0</v>
      </c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28"/>
      <c r="Q588" s="128"/>
      <c r="R588" s="139">
        <f t="shared" si="283"/>
        <v>0</v>
      </c>
      <c r="S588" s="137">
        <f t="shared" si="287"/>
        <v>0</v>
      </c>
      <c r="T588" s="138">
        <f t="shared" si="276"/>
        <v>0</v>
      </c>
      <c r="U588" s="137">
        <f t="shared" si="277"/>
        <v>0</v>
      </c>
      <c r="V588" s="137">
        <f t="shared" si="278"/>
        <v>0</v>
      </c>
      <c r="Y588" s="87">
        <f t="shared" si="279"/>
        <v>0</v>
      </c>
      <c r="Z588" s="137">
        <f t="shared" si="251"/>
        <v>0</v>
      </c>
      <c r="AB588" s="139"/>
    </row>
    <row r="589" ht="24.95" customHeight="1" spans="1:28">
      <c r="A589" s="103">
        <v>1</v>
      </c>
      <c r="B589" s="146">
        <v>2210300</v>
      </c>
      <c r="C589" s="147" t="s">
        <v>681</v>
      </c>
      <c r="D589" s="116">
        <f t="shared" si="285"/>
        <v>39</v>
      </c>
      <c r="E589" s="116"/>
      <c r="F589" s="116">
        <v>39</v>
      </c>
      <c r="G589" s="116">
        <f t="shared" ref="G589:O589" si="288">G590+G591</f>
        <v>33</v>
      </c>
      <c r="H589" s="116">
        <f t="shared" si="288"/>
        <v>0</v>
      </c>
      <c r="I589" s="116">
        <f t="shared" si="288"/>
        <v>0</v>
      </c>
      <c r="J589" s="116">
        <f t="shared" si="288"/>
        <v>0</v>
      </c>
      <c r="K589" s="116">
        <f t="shared" si="288"/>
        <v>0</v>
      </c>
      <c r="L589" s="116">
        <f t="shared" si="288"/>
        <v>0</v>
      </c>
      <c r="M589" s="116">
        <f t="shared" si="288"/>
        <v>0</v>
      </c>
      <c r="N589" s="116">
        <f t="shared" si="288"/>
        <v>0</v>
      </c>
      <c r="O589" s="116">
        <f t="shared" si="288"/>
        <v>0</v>
      </c>
      <c r="P589" s="128"/>
      <c r="Q589" s="128"/>
      <c r="R589" s="139">
        <f t="shared" si="283"/>
        <v>0</v>
      </c>
      <c r="S589" s="137">
        <f t="shared" si="287"/>
        <v>0</v>
      </c>
      <c r="T589" s="138">
        <f t="shared" si="276"/>
        <v>0</v>
      </c>
      <c r="U589" s="137">
        <f t="shared" si="277"/>
        <v>0</v>
      </c>
      <c r="V589" s="137">
        <f t="shared" si="278"/>
        <v>0</v>
      </c>
      <c r="Y589" s="87">
        <f t="shared" si="279"/>
        <v>0</v>
      </c>
      <c r="Z589" s="137">
        <f t="shared" si="251"/>
        <v>0</v>
      </c>
      <c r="AB589" s="139"/>
    </row>
    <row r="590" ht="24.95" customHeight="1" spans="1:28">
      <c r="A590" s="103"/>
      <c r="B590" s="118">
        <v>2210301</v>
      </c>
      <c r="C590" s="156" t="s">
        <v>682</v>
      </c>
      <c r="D590" s="116">
        <f t="shared" si="285"/>
        <v>39</v>
      </c>
      <c r="E590" s="116"/>
      <c r="F590" s="116">
        <v>39</v>
      </c>
      <c r="G590" s="116"/>
      <c r="H590" s="116"/>
      <c r="I590" s="116"/>
      <c r="J590" s="116"/>
      <c r="K590" s="116"/>
      <c r="L590" s="116"/>
      <c r="M590" s="116"/>
      <c r="N590" s="116"/>
      <c r="O590" s="116"/>
      <c r="P590" s="128"/>
      <c r="Q590" s="128"/>
      <c r="R590" s="139"/>
      <c r="S590" s="137"/>
      <c r="T590" s="138"/>
      <c r="U590" s="137"/>
      <c r="V590" s="137"/>
      <c r="Y590" s="87"/>
      <c r="Z590" s="137"/>
      <c r="AB590" s="139"/>
    </row>
    <row r="591" ht="24.95" customHeight="1" spans="1:28">
      <c r="A591" s="103"/>
      <c r="B591" s="118">
        <v>2210399</v>
      </c>
      <c r="C591" s="156" t="s">
        <v>683</v>
      </c>
      <c r="D591" s="116">
        <f t="shared" si="285"/>
        <v>516</v>
      </c>
      <c r="E591" s="116"/>
      <c r="F591" s="116">
        <v>516</v>
      </c>
      <c r="G591" s="116">
        <v>33</v>
      </c>
      <c r="H591" s="116"/>
      <c r="I591" s="116"/>
      <c r="J591" s="116"/>
      <c r="K591" s="116"/>
      <c r="L591" s="116"/>
      <c r="M591" s="116"/>
      <c r="N591" s="116"/>
      <c r="O591" s="116"/>
      <c r="P591" s="128"/>
      <c r="Q591" s="128"/>
      <c r="R591" s="139">
        <f>IF(Y591&gt;0,E591+F591,0)</f>
        <v>0</v>
      </c>
      <c r="S591" s="137">
        <f t="shared" si="287"/>
        <v>0</v>
      </c>
      <c r="T591" s="138">
        <f t="shared" si="276"/>
        <v>0</v>
      </c>
      <c r="U591" s="137">
        <f t="shared" si="277"/>
        <v>0</v>
      </c>
      <c r="V591" s="137">
        <f t="shared" si="278"/>
        <v>0</v>
      </c>
      <c r="Y591" s="87">
        <f t="shared" si="279"/>
        <v>0</v>
      </c>
      <c r="Z591" s="137">
        <f>Y591/129186</f>
        <v>0</v>
      </c>
      <c r="AB591" s="139"/>
    </row>
    <row r="592" ht="24.95" customHeight="1" spans="1:28">
      <c r="A592" s="103">
        <v>1</v>
      </c>
      <c r="B592" s="146">
        <v>2220000</v>
      </c>
      <c r="C592" s="147" t="s">
        <v>684</v>
      </c>
      <c r="D592" s="116">
        <f t="shared" si="285"/>
        <v>331</v>
      </c>
      <c r="E592" s="116">
        <v>14</v>
      </c>
      <c r="F592" s="116">
        <v>317</v>
      </c>
      <c r="G592" s="116">
        <f t="shared" ref="G592:N592" si="289">G593+G598+G602</f>
        <v>75</v>
      </c>
      <c r="H592" s="116">
        <f t="shared" si="289"/>
        <v>0</v>
      </c>
      <c r="I592" s="116">
        <f t="shared" si="289"/>
        <v>0</v>
      </c>
      <c r="J592" s="116">
        <f t="shared" si="289"/>
        <v>0</v>
      </c>
      <c r="K592" s="116">
        <f t="shared" si="289"/>
        <v>0</v>
      </c>
      <c r="L592" s="116">
        <f t="shared" si="289"/>
        <v>0</v>
      </c>
      <c r="M592" s="116">
        <f t="shared" si="289"/>
        <v>0</v>
      </c>
      <c r="N592" s="116">
        <f t="shared" si="289"/>
        <v>2</v>
      </c>
      <c r="O592" s="116"/>
      <c r="P592" s="128"/>
      <c r="Q592" s="128"/>
      <c r="R592" s="139">
        <f>IF(Y592&gt;0,E592+F592,0)</f>
        <v>331</v>
      </c>
      <c r="S592" s="137">
        <f>R592/223755.7</f>
        <v>0.0015</v>
      </c>
      <c r="T592" s="138">
        <f t="shared" si="276"/>
        <v>-363</v>
      </c>
      <c r="U592" s="137" t="str">
        <f t="shared" si="277"/>
        <v>负增长</v>
      </c>
      <c r="V592" s="137">
        <f t="shared" si="278"/>
        <v>-0.0021</v>
      </c>
      <c r="W592" s="95">
        <v>316.8</v>
      </c>
      <c r="X592" s="95">
        <v>377</v>
      </c>
      <c r="Y592" s="87">
        <f t="shared" si="279"/>
        <v>693.8</v>
      </c>
      <c r="Z592" s="137">
        <f>Y592/192555</f>
        <v>0.0036</v>
      </c>
      <c r="AB592" s="139"/>
    </row>
    <row r="593" ht="24.95" customHeight="1" spans="1:28">
      <c r="A593" s="103">
        <v>1</v>
      </c>
      <c r="B593" s="146">
        <v>2220100</v>
      </c>
      <c r="C593" s="147" t="s">
        <v>685</v>
      </c>
      <c r="D593" s="116">
        <f t="shared" si="285"/>
        <v>68</v>
      </c>
      <c r="E593" s="116"/>
      <c r="F593" s="116">
        <v>68</v>
      </c>
      <c r="G593" s="116">
        <f t="shared" ref="G593:N593" si="290">SUM(G594:G597)</f>
        <v>75</v>
      </c>
      <c r="H593" s="116">
        <f t="shared" si="290"/>
        <v>0</v>
      </c>
      <c r="I593" s="116">
        <f t="shared" si="290"/>
        <v>0</v>
      </c>
      <c r="J593" s="116">
        <f t="shared" si="290"/>
        <v>0</v>
      </c>
      <c r="K593" s="116">
        <f t="shared" si="290"/>
        <v>0</v>
      </c>
      <c r="L593" s="116">
        <f t="shared" si="290"/>
        <v>0</v>
      </c>
      <c r="M593" s="116">
        <f t="shared" si="290"/>
        <v>0</v>
      </c>
      <c r="N593" s="116">
        <f t="shared" si="290"/>
        <v>2</v>
      </c>
      <c r="O593" s="116"/>
      <c r="P593" s="128"/>
      <c r="Q593" s="128"/>
      <c r="R593" s="139">
        <f>IF(Y593&gt;0,E593+F593,0)</f>
        <v>0</v>
      </c>
      <c r="S593" s="137">
        <f t="shared" si="287"/>
        <v>0</v>
      </c>
      <c r="T593" s="138">
        <f t="shared" si="276"/>
        <v>0</v>
      </c>
      <c r="U593" s="137">
        <f t="shared" si="277"/>
        <v>0</v>
      </c>
      <c r="V593" s="137">
        <f t="shared" si="278"/>
        <v>0</v>
      </c>
      <c r="Y593" s="87">
        <f t="shared" si="279"/>
        <v>0</v>
      </c>
      <c r="Z593" s="137">
        <f t="shared" ref="Z593:Z603" si="291">Y593/129186</f>
        <v>0</v>
      </c>
      <c r="AB593" s="139"/>
    </row>
    <row r="594" ht="24.95" customHeight="1" spans="1:28">
      <c r="A594" s="103"/>
      <c r="B594" s="148">
        <v>2220101</v>
      </c>
      <c r="C594" s="149" t="s">
        <v>686</v>
      </c>
      <c r="D594" s="116">
        <f t="shared" si="285"/>
        <v>0</v>
      </c>
      <c r="E594" s="116"/>
      <c r="F594" s="116"/>
      <c r="G594" s="116">
        <v>75</v>
      </c>
      <c r="H594" s="116"/>
      <c r="I594" s="116"/>
      <c r="J594" s="116"/>
      <c r="K594" s="116"/>
      <c r="L594" s="116"/>
      <c r="M594" s="116"/>
      <c r="N594" s="116"/>
      <c r="O594" s="116"/>
      <c r="P594" s="128"/>
      <c r="Q594" s="128"/>
      <c r="R594" s="139">
        <f>IF(Y594&gt;0,E594+F594,0)</f>
        <v>0</v>
      </c>
      <c r="S594" s="137">
        <f t="shared" si="287"/>
        <v>0</v>
      </c>
      <c r="T594" s="138">
        <f t="shared" si="276"/>
        <v>0</v>
      </c>
      <c r="U594" s="137">
        <f t="shared" si="277"/>
        <v>0</v>
      </c>
      <c r="V594" s="137">
        <f t="shared" si="278"/>
        <v>0</v>
      </c>
      <c r="Y594" s="87">
        <f t="shared" si="279"/>
        <v>0</v>
      </c>
      <c r="Z594" s="137">
        <f t="shared" si="291"/>
        <v>0</v>
      </c>
      <c r="AB594" s="139"/>
    </row>
    <row r="595" ht="24.95" customHeight="1" spans="1:28">
      <c r="A595" s="103"/>
      <c r="B595" s="148">
        <v>2220102</v>
      </c>
      <c r="C595" s="149" t="s">
        <v>687</v>
      </c>
      <c r="D595" s="116">
        <f t="shared" si="285"/>
        <v>68</v>
      </c>
      <c r="E595" s="116"/>
      <c r="F595" s="116">
        <v>68</v>
      </c>
      <c r="G595" s="116"/>
      <c r="H595" s="116"/>
      <c r="I595" s="116"/>
      <c r="J595" s="116"/>
      <c r="K595" s="116"/>
      <c r="L595" s="116"/>
      <c r="M595" s="116"/>
      <c r="N595" s="116"/>
      <c r="O595" s="116"/>
      <c r="P595" s="128"/>
      <c r="Q595" s="128"/>
      <c r="R595" s="139"/>
      <c r="S595" s="137">
        <f t="shared" si="287"/>
        <v>0</v>
      </c>
      <c r="T595" s="138"/>
      <c r="U595" s="137"/>
      <c r="V595" s="137"/>
      <c r="Y595" s="87"/>
      <c r="Z595" s="137">
        <f t="shared" si="291"/>
        <v>0</v>
      </c>
      <c r="AB595" s="139"/>
    </row>
    <row r="596" ht="24.95" customHeight="1" spans="1:28">
      <c r="A596" s="103"/>
      <c r="B596" s="148">
        <v>2220115</v>
      </c>
      <c r="C596" s="149" t="s">
        <v>688</v>
      </c>
      <c r="D596" s="116">
        <f t="shared" si="285"/>
        <v>0</v>
      </c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28"/>
      <c r="Q596" s="128"/>
      <c r="R596" s="139">
        <f>IF(Y596&gt;0,E596+F596,0)</f>
        <v>0</v>
      </c>
      <c r="S596" s="137">
        <f t="shared" si="287"/>
        <v>0</v>
      </c>
      <c r="T596" s="138">
        <f t="shared" ref="T596:T605" si="292">R596-Y596</f>
        <v>0</v>
      </c>
      <c r="U596" s="137">
        <f t="shared" ref="U596:U605" si="293">IF(Y596=0,0,IF(T596&lt;0,"负增长",T596/Y596))</f>
        <v>0</v>
      </c>
      <c r="V596" s="137">
        <f t="shared" ref="V596:V605" si="294">S596-Z596</f>
        <v>0</v>
      </c>
      <c r="Y596" s="87">
        <f t="shared" ref="Y596:Y605" si="295">W596+X596</f>
        <v>0</v>
      </c>
      <c r="Z596" s="137">
        <f t="shared" si="291"/>
        <v>0</v>
      </c>
      <c r="AB596" s="139"/>
    </row>
    <row r="597" ht="24.95" customHeight="1" spans="1:28">
      <c r="A597" s="103"/>
      <c r="B597" s="148">
        <v>2220199</v>
      </c>
      <c r="C597" s="149" t="s">
        <v>690</v>
      </c>
      <c r="D597" s="116">
        <f t="shared" si="285"/>
        <v>0</v>
      </c>
      <c r="E597" s="116"/>
      <c r="F597" s="116"/>
      <c r="G597" s="116"/>
      <c r="H597" s="116"/>
      <c r="I597" s="116"/>
      <c r="J597" s="116"/>
      <c r="K597" s="116"/>
      <c r="L597" s="116"/>
      <c r="M597" s="116"/>
      <c r="N597" s="116">
        <v>2</v>
      </c>
      <c r="O597" s="116"/>
      <c r="P597" s="128"/>
      <c r="Q597" s="128"/>
      <c r="R597" s="139">
        <f>IF(Y597&gt;0,E597+F597,0)</f>
        <v>0</v>
      </c>
      <c r="S597" s="137">
        <f t="shared" si="287"/>
        <v>0</v>
      </c>
      <c r="T597" s="138">
        <f t="shared" si="292"/>
        <v>0</v>
      </c>
      <c r="U597" s="137">
        <f t="shared" si="293"/>
        <v>0</v>
      </c>
      <c r="V597" s="137">
        <f t="shared" si="294"/>
        <v>0</v>
      </c>
      <c r="Y597" s="87">
        <f t="shared" si="295"/>
        <v>0</v>
      </c>
      <c r="Z597" s="137">
        <f t="shared" si="291"/>
        <v>0</v>
      </c>
      <c r="AB597" s="139"/>
    </row>
    <row r="598" ht="24.95" customHeight="1" spans="1:28">
      <c r="A598" s="103">
        <v>1</v>
      </c>
      <c r="B598" s="146">
        <v>2220200</v>
      </c>
      <c r="C598" s="147" t="s">
        <v>692</v>
      </c>
      <c r="D598" s="116">
        <f t="shared" si="285"/>
        <v>203</v>
      </c>
      <c r="E598" s="116">
        <v>14</v>
      </c>
      <c r="F598" s="116">
        <v>189</v>
      </c>
      <c r="G598" s="116">
        <f t="shared" ref="G598:N598" si="296">SUM(G599:G601)</f>
        <v>0</v>
      </c>
      <c r="H598" s="116">
        <f t="shared" si="296"/>
        <v>0</v>
      </c>
      <c r="I598" s="116">
        <f t="shared" si="296"/>
        <v>0</v>
      </c>
      <c r="J598" s="116">
        <f t="shared" si="296"/>
        <v>0</v>
      </c>
      <c r="K598" s="116">
        <f t="shared" si="296"/>
        <v>0</v>
      </c>
      <c r="L598" s="116">
        <f t="shared" si="296"/>
        <v>0</v>
      </c>
      <c r="M598" s="116">
        <f t="shared" si="296"/>
        <v>0</v>
      </c>
      <c r="N598" s="116">
        <f t="shared" si="296"/>
        <v>0</v>
      </c>
      <c r="O598" s="116"/>
      <c r="P598" s="128"/>
      <c r="Q598" s="128"/>
      <c r="R598" s="139">
        <f>IF(Y598&gt;0,E598+F598,0)</f>
        <v>0</v>
      </c>
      <c r="S598" s="137">
        <f t="shared" si="287"/>
        <v>0</v>
      </c>
      <c r="T598" s="138">
        <f t="shared" si="292"/>
        <v>0</v>
      </c>
      <c r="U598" s="137">
        <f t="shared" si="293"/>
        <v>0</v>
      </c>
      <c r="V598" s="137">
        <f t="shared" si="294"/>
        <v>0</v>
      </c>
      <c r="Y598" s="87">
        <f t="shared" si="295"/>
        <v>0</v>
      </c>
      <c r="Z598" s="137">
        <f t="shared" si="291"/>
        <v>0</v>
      </c>
      <c r="AB598" s="139"/>
    </row>
    <row r="599" ht="24.95" customHeight="1" spans="1:28">
      <c r="A599" s="103"/>
      <c r="B599" s="148">
        <v>2220201</v>
      </c>
      <c r="C599" s="149" t="s">
        <v>693</v>
      </c>
      <c r="D599" s="116">
        <f t="shared" si="285"/>
        <v>14</v>
      </c>
      <c r="E599" s="116">
        <v>14</v>
      </c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28"/>
      <c r="Q599" s="128"/>
      <c r="R599" s="139">
        <f>IF(Y599&gt;0,E599+F599,0)</f>
        <v>0</v>
      </c>
      <c r="S599" s="137">
        <f t="shared" si="287"/>
        <v>0</v>
      </c>
      <c r="T599" s="138">
        <f t="shared" si="292"/>
        <v>0</v>
      </c>
      <c r="U599" s="137">
        <f t="shared" si="293"/>
        <v>0</v>
      </c>
      <c r="V599" s="137">
        <f t="shared" si="294"/>
        <v>0</v>
      </c>
      <c r="Y599" s="87">
        <f t="shared" si="295"/>
        <v>0</v>
      </c>
      <c r="Z599" s="137">
        <f t="shared" si="291"/>
        <v>0</v>
      </c>
      <c r="AB599" s="139"/>
    </row>
    <row r="600" ht="24.95" customHeight="1" spans="1:28">
      <c r="A600" s="103"/>
      <c r="B600" s="148">
        <v>2220202</v>
      </c>
      <c r="C600" s="149" t="s">
        <v>687</v>
      </c>
      <c r="D600" s="116">
        <f t="shared" si="285"/>
        <v>9</v>
      </c>
      <c r="E600" s="116"/>
      <c r="F600" s="116">
        <v>9</v>
      </c>
      <c r="G600" s="116"/>
      <c r="H600" s="116"/>
      <c r="I600" s="116"/>
      <c r="J600" s="116"/>
      <c r="K600" s="116"/>
      <c r="L600" s="116"/>
      <c r="M600" s="116"/>
      <c r="N600" s="116"/>
      <c r="O600" s="116"/>
      <c r="P600" s="128"/>
      <c r="Q600" s="128"/>
      <c r="R600" s="139"/>
      <c r="S600" s="137"/>
      <c r="T600" s="138"/>
      <c r="U600" s="137"/>
      <c r="V600" s="137"/>
      <c r="Y600" s="87"/>
      <c r="Z600" s="137"/>
      <c r="AB600" s="139"/>
    </row>
    <row r="601" ht="24.95" customHeight="1" spans="1:28">
      <c r="A601" s="103"/>
      <c r="B601" s="148">
        <v>2220299</v>
      </c>
      <c r="C601" s="149" t="s">
        <v>694</v>
      </c>
      <c r="D601" s="116">
        <f t="shared" si="285"/>
        <v>240</v>
      </c>
      <c r="E601" s="116"/>
      <c r="F601" s="116">
        <v>240</v>
      </c>
      <c r="G601" s="116"/>
      <c r="H601" s="116"/>
      <c r="I601" s="116"/>
      <c r="J601" s="116"/>
      <c r="K601" s="116"/>
      <c r="L601" s="116"/>
      <c r="M601" s="116"/>
      <c r="N601" s="116"/>
      <c r="O601" s="116"/>
      <c r="P601" s="128"/>
      <c r="Q601" s="128"/>
      <c r="R601" s="139">
        <f>IF(Y601&gt;0,E601+F601,0)</f>
        <v>0</v>
      </c>
      <c r="S601" s="137">
        <f t="shared" si="287"/>
        <v>0</v>
      </c>
      <c r="T601" s="138">
        <f t="shared" si="292"/>
        <v>0</v>
      </c>
      <c r="U601" s="137">
        <f t="shared" si="293"/>
        <v>0</v>
      </c>
      <c r="V601" s="137">
        <f t="shared" si="294"/>
        <v>0</v>
      </c>
      <c r="Y601" s="87">
        <f t="shared" si="295"/>
        <v>0</v>
      </c>
      <c r="Z601" s="137">
        <f t="shared" si="291"/>
        <v>0</v>
      </c>
      <c r="AB601" s="139"/>
    </row>
    <row r="602" ht="24.95" customHeight="1" spans="1:28">
      <c r="A602" s="103">
        <v>1</v>
      </c>
      <c r="B602" s="146">
        <v>2220400</v>
      </c>
      <c r="C602" s="147" t="s">
        <v>695</v>
      </c>
      <c r="D602" s="116">
        <f t="shared" si="285"/>
        <v>0</v>
      </c>
      <c r="E602" s="116"/>
      <c r="F602" s="116"/>
      <c r="G602" s="116">
        <f t="shared" ref="G602:N602" si="297">SUM(G603)</f>
        <v>0</v>
      </c>
      <c r="H602" s="116">
        <f t="shared" si="297"/>
        <v>0</v>
      </c>
      <c r="I602" s="116">
        <f t="shared" si="297"/>
        <v>0</v>
      </c>
      <c r="J602" s="116">
        <f t="shared" si="297"/>
        <v>0</v>
      </c>
      <c r="K602" s="116">
        <f t="shared" si="297"/>
        <v>0</v>
      </c>
      <c r="L602" s="116">
        <f t="shared" si="297"/>
        <v>0</v>
      </c>
      <c r="M602" s="116">
        <f t="shared" si="297"/>
        <v>0</v>
      </c>
      <c r="N602" s="116">
        <f t="shared" si="297"/>
        <v>0</v>
      </c>
      <c r="O602" s="116"/>
      <c r="P602" s="128"/>
      <c r="Q602" s="128"/>
      <c r="R602" s="139">
        <f>IF(Y602&gt;0,E602+F602,0)</f>
        <v>0</v>
      </c>
      <c r="S602" s="137">
        <f t="shared" si="287"/>
        <v>0</v>
      </c>
      <c r="T602" s="138">
        <f t="shared" si="292"/>
        <v>0</v>
      </c>
      <c r="U602" s="137">
        <f t="shared" si="293"/>
        <v>0</v>
      </c>
      <c r="V602" s="137">
        <f t="shared" si="294"/>
        <v>0</v>
      </c>
      <c r="Y602" s="87">
        <f t="shared" si="295"/>
        <v>0</v>
      </c>
      <c r="Z602" s="137">
        <f t="shared" si="291"/>
        <v>0</v>
      </c>
      <c r="AB602" s="139"/>
    </row>
    <row r="603" ht="24.95" customHeight="1" spans="1:28">
      <c r="A603" s="103"/>
      <c r="B603" s="148">
        <v>2220403</v>
      </c>
      <c r="C603" s="149" t="s">
        <v>696</v>
      </c>
      <c r="D603" s="116">
        <f t="shared" si="285"/>
        <v>0</v>
      </c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28"/>
      <c r="Q603" s="128"/>
      <c r="R603" s="139">
        <f>IF(Y603&gt;0,E603+F603,0)</f>
        <v>0</v>
      </c>
      <c r="S603" s="137">
        <f t="shared" si="287"/>
        <v>0</v>
      </c>
      <c r="T603" s="138">
        <f t="shared" si="292"/>
        <v>0</v>
      </c>
      <c r="U603" s="137">
        <f t="shared" si="293"/>
        <v>0</v>
      </c>
      <c r="V603" s="137">
        <f t="shared" si="294"/>
        <v>0</v>
      </c>
      <c r="Y603" s="87">
        <f t="shared" si="295"/>
        <v>0</v>
      </c>
      <c r="Z603" s="137">
        <f t="shared" si="291"/>
        <v>0</v>
      </c>
      <c r="AB603" s="139"/>
    </row>
    <row r="604" ht="24.95" customHeight="1" spans="1:28">
      <c r="A604" s="103"/>
      <c r="B604" s="115">
        <v>227</v>
      </c>
      <c r="C604" s="117" t="s">
        <v>697</v>
      </c>
      <c r="D604" s="116">
        <f t="shared" si="285"/>
        <v>4000</v>
      </c>
      <c r="E604" s="116"/>
      <c r="F604" s="116">
        <v>4000</v>
      </c>
      <c r="G604" s="116">
        <v>4000</v>
      </c>
      <c r="H604" s="116"/>
      <c r="I604" s="116"/>
      <c r="J604" s="116"/>
      <c r="K604" s="116"/>
      <c r="L604" s="116"/>
      <c r="M604" s="116"/>
      <c r="N604" s="116"/>
      <c r="O604" s="116"/>
      <c r="P604" s="128"/>
      <c r="Q604" s="128"/>
      <c r="R604" s="139">
        <f>IF(Y604&gt;0,E604+F604,0)</f>
        <v>4000</v>
      </c>
      <c r="S604" s="137">
        <f>R604/223755.7</f>
        <v>0.0179</v>
      </c>
      <c r="T604" s="138">
        <f t="shared" si="292"/>
        <v>0</v>
      </c>
      <c r="U604" s="137">
        <f t="shared" si="293"/>
        <v>0</v>
      </c>
      <c r="V604" s="137">
        <f t="shared" si="294"/>
        <v>-0.0029</v>
      </c>
      <c r="X604" s="95">
        <v>4000</v>
      </c>
      <c r="Y604" s="87">
        <f t="shared" si="295"/>
        <v>4000</v>
      </c>
      <c r="Z604" s="137">
        <f>Y604/192555</f>
        <v>0.0208</v>
      </c>
      <c r="AB604" s="139"/>
    </row>
    <row r="605" ht="24.95" customHeight="1" spans="1:28">
      <c r="A605" s="103">
        <v>1</v>
      </c>
      <c r="B605" s="146">
        <v>2290000</v>
      </c>
      <c r="C605" s="147" t="s">
        <v>698</v>
      </c>
      <c r="D605" s="116">
        <f t="shared" si="285"/>
        <v>10269</v>
      </c>
      <c r="E605" s="116"/>
      <c r="F605" s="116">
        <v>10269</v>
      </c>
      <c r="G605" s="116">
        <f t="shared" ref="G605:N605" si="298">SUM(G606:G607)</f>
        <v>2125</v>
      </c>
      <c r="H605" s="116">
        <f t="shared" si="298"/>
        <v>3000</v>
      </c>
      <c r="I605" s="116">
        <f t="shared" si="298"/>
        <v>0</v>
      </c>
      <c r="J605" s="116">
        <f t="shared" si="298"/>
        <v>0</v>
      </c>
      <c r="K605" s="116">
        <f t="shared" si="298"/>
        <v>0</v>
      </c>
      <c r="L605" s="116">
        <f t="shared" si="298"/>
        <v>0</v>
      </c>
      <c r="M605" s="116">
        <f t="shared" si="298"/>
        <v>0</v>
      </c>
      <c r="N605" s="116">
        <f t="shared" si="298"/>
        <v>0</v>
      </c>
      <c r="O605" s="116"/>
      <c r="P605" s="128"/>
      <c r="Q605" s="128"/>
      <c r="R605" s="139">
        <f>IF(Y605&gt;0,E605+F605,0)</f>
        <v>10269</v>
      </c>
      <c r="S605" s="137">
        <f>R605/223755.7</f>
        <v>0.0459</v>
      </c>
      <c r="T605" s="138">
        <f t="shared" si="292"/>
        <v>5687</v>
      </c>
      <c r="U605" s="137">
        <f t="shared" si="293"/>
        <v>1.2412</v>
      </c>
      <c r="V605" s="137">
        <f t="shared" si="294"/>
        <v>0.0221</v>
      </c>
      <c r="X605" s="95">
        <v>4581.7</v>
      </c>
      <c r="Y605" s="87">
        <f t="shared" si="295"/>
        <v>4581.7</v>
      </c>
      <c r="Z605" s="137">
        <f>Y605/192555</f>
        <v>0.0238</v>
      </c>
      <c r="AB605" s="139"/>
    </row>
    <row r="606" ht="24.95" customHeight="1" spans="1:28">
      <c r="A606" s="103"/>
      <c r="B606" s="115">
        <v>2290200</v>
      </c>
      <c r="C606" s="117" t="s">
        <v>699</v>
      </c>
      <c r="D606" s="116">
        <f t="shared" si="285"/>
        <v>0</v>
      </c>
      <c r="E606" s="116"/>
      <c r="F606" s="116"/>
      <c r="G606" s="116">
        <v>2120</v>
      </c>
      <c r="H606" s="116"/>
      <c r="I606" s="116"/>
      <c r="J606" s="116"/>
      <c r="K606" s="116"/>
      <c r="L606" s="116"/>
      <c r="M606" s="116"/>
      <c r="N606" s="116"/>
      <c r="O606" s="116"/>
      <c r="P606" s="128"/>
      <c r="Q606" s="128"/>
      <c r="R606" s="139"/>
      <c r="S606" s="137">
        <f t="shared" si="287"/>
        <v>0</v>
      </c>
      <c r="T606" s="138"/>
      <c r="U606" s="137"/>
      <c r="V606" s="137"/>
      <c r="Z606" s="137">
        <f>Y606/129186</f>
        <v>0</v>
      </c>
      <c r="AB606" s="139"/>
    </row>
    <row r="607" ht="24.95" customHeight="1" spans="1:28">
      <c r="A607" s="103"/>
      <c r="B607" s="115">
        <v>2299900</v>
      </c>
      <c r="C607" s="117" t="s">
        <v>700</v>
      </c>
      <c r="D607" s="116">
        <f t="shared" si="285"/>
        <v>10269</v>
      </c>
      <c r="E607" s="116"/>
      <c r="F607" s="116">
        <v>10269</v>
      </c>
      <c r="G607" s="116">
        <v>5</v>
      </c>
      <c r="H607" s="116">
        <v>3000</v>
      </c>
      <c r="I607" s="116"/>
      <c r="J607" s="116"/>
      <c r="K607" s="116"/>
      <c r="L607" s="116"/>
      <c r="M607" s="116"/>
      <c r="N607" s="116"/>
      <c r="O607" s="116"/>
      <c r="P607" s="128"/>
      <c r="Q607" s="128"/>
      <c r="R607" s="139"/>
      <c r="S607" s="137">
        <f t="shared" si="287"/>
        <v>0</v>
      </c>
      <c r="T607" s="138"/>
      <c r="U607" s="137"/>
      <c r="V607" s="137"/>
      <c r="Z607" s="137">
        <f>Y607/129186</f>
        <v>0</v>
      </c>
      <c r="AB607" s="139"/>
    </row>
    <row r="608" ht="24.95" customHeight="1" spans="1:28">
      <c r="A608" s="103"/>
      <c r="B608" s="115">
        <v>2300000</v>
      </c>
      <c r="C608" s="117" t="s">
        <v>158</v>
      </c>
      <c r="D608" s="116">
        <f t="shared" si="285"/>
        <v>0</v>
      </c>
      <c r="E608" s="116">
        <f t="shared" ref="E608:O609" si="299">E609</f>
        <v>0</v>
      </c>
      <c r="F608" s="116">
        <f t="shared" si="299"/>
        <v>0</v>
      </c>
      <c r="G608" s="116">
        <f t="shared" si="299"/>
        <v>0</v>
      </c>
      <c r="H608" s="116">
        <f t="shared" si="299"/>
        <v>0</v>
      </c>
      <c r="I608" s="116">
        <f t="shared" si="299"/>
        <v>0</v>
      </c>
      <c r="J608" s="116">
        <f t="shared" si="299"/>
        <v>0</v>
      </c>
      <c r="K608" s="116">
        <f t="shared" si="299"/>
        <v>0</v>
      </c>
      <c r="L608" s="116">
        <f t="shared" si="299"/>
        <v>0</v>
      </c>
      <c r="M608" s="116">
        <f t="shared" si="299"/>
        <v>0</v>
      </c>
      <c r="N608" s="116">
        <f t="shared" si="299"/>
        <v>0</v>
      </c>
      <c r="O608" s="116">
        <f t="shared" si="299"/>
        <v>0</v>
      </c>
      <c r="P608" s="128"/>
      <c r="Q608" s="128"/>
      <c r="R608" s="139"/>
      <c r="S608" s="137"/>
      <c r="T608" s="138"/>
      <c r="U608" s="137"/>
      <c r="V608" s="137"/>
      <c r="Z608" s="137"/>
      <c r="AB608" s="139"/>
    </row>
    <row r="609" ht="24.95" customHeight="1" spans="1:28">
      <c r="A609" s="103"/>
      <c r="B609" s="115">
        <v>2300200</v>
      </c>
      <c r="C609" s="117" t="s">
        <v>701</v>
      </c>
      <c r="D609" s="116">
        <f t="shared" si="285"/>
        <v>0</v>
      </c>
      <c r="E609" s="116">
        <f t="shared" si="299"/>
        <v>0</v>
      </c>
      <c r="F609" s="116">
        <f t="shared" si="299"/>
        <v>0</v>
      </c>
      <c r="G609" s="116">
        <f t="shared" si="299"/>
        <v>0</v>
      </c>
      <c r="H609" s="116">
        <f t="shared" si="299"/>
        <v>0</v>
      </c>
      <c r="I609" s="116">
        <f t="shared" si="299"/>
        <v>0</v>
      </c>
      <c r="J609" s="116">
        <f t="shared" si="299"/>
        <v>0</v>
      </c>
      <c r="K609" s="116">
        <f t="shared" si="299"/>
        <v>0</v>
      </c>
      <c r="L609" s="116">
        <f t="shared" si="299"/>
        <v>0</v>
      </c>
      <c r="M609" s="116">
        <f t="shared" si="299"/>
        <v>0</v>
      </c>
      <c r="N609" s="116">
        <f t="shared" si="299"/>
        <v>0</v>
      </c>
      <c r="O609" s="116">
        <f t="shared" si="299"/>
        <v>0</v>
      </c>
      <c r="P609" s="128"/>
      <c r="Q609" s="128"/>
      <c r="R609" s="139"/>
      <c r="S609" s="137"/>
      <c r="T609" s="138"/>
      <c r="U609" s="137"/>
      <c r="V609" s="137"/>
      <c r="Z609" s="137"/>
      <c r="AB609" s="139"/>
    </row>
    <row r="610" ht="24.95" customHeight="1" spans="1:28">
      <c r="A610" s="103"/>
      <c r="B610" s="118">
        <v>2300225</v>
      </c>
      <c r="C610" s="118" t="s">
        <v>702</v>
      </c>
      <c r="D610" s="116">
        <f t="shared" si="285"/>
        <v>0</v>
      </c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28"/>
      <c r="Q610" s="128"/>
      <c r="R610" s="139"/>
      <c r="S610" s="137"/>
      <c r="T610" s="138"/>
      <c r="U610" s="137"/>
      <c r="V610" s="137"/>
      <c r="Z610" s="137"/>
      <c r="AB610" s="139"/>
    </row>
    <row r="611" ht="24.95" customHeight="1" spans="1:28">
      <c r="A611" s="115">
        <v>231</v>
      </c>
      <c r="B611" s="115">
        <v>231</v>
      </c>
      <c r="C611" s="117" t="s">
        <v>703</v>
      </c>
      <c r="D611" s="116">
        <f t="shared" si="285"/>
        <v>6819</v>
      </c>
      <c r="E611" s="116">
        <f t="shared" ref="E611:N611" si="300">SUM(E612:E615)</f>
        <v>0</v>
      </c>
      <c r="F611" s="116">
        <f t="shared" si="300"/>
        <v>6819</v>
      </c>
      <c r="G611" s="116">
        <f t="shared" si="300"/>
        <v>2982</v>
      </c>
      <c r="H611" s="116">
        <f t="shared" si="300"/>
        <v>0</v>
      </c>
      <c r="I611" s="116">
        <f t="shared" si="300"/>
        <v>0</v>
      </c>
      <c r="J611" s="116">
        <f t="shared" si="300"/>
        <v>0</v>
      </c>
      <c r="K611" s="116">
        <f t="shared" si="300"/>
        <v>0</v>
      </c>
      <c r="L611" s="116">
        <f t="shared" si="300"/>
        <v>0</v>
      </c>
      <c r="M611" s="116">
        <f t="shared" si="300"/>
        <v>0</v>
      </c>
      <c r="N611" s="116">
        <f t="shared" si="300"/>
        <v>0</v>
      </c>
      <c r="O611" s="116"/>
      <c r="P611" s="128"/>
      <c r="Q611" s="128"/>
      <c r="R611" s="139">
        <f>SUM(R9:R605)</f>
        <v>245175</v>
      </c>
      <c r="S611" s="137">
        <f t="shared" si="287"/>
        <v>1.2733</v>
      </c>
      <c r="T611" s="138">
        <f>R611-Y611</f>
        <v>115696</v>
      </c>
      <c r="U611" s="137">
        <f>IF(Y611=0,0,IF(T611&lt;0,"负增长",T611/Y611))</f>
        <v>0.8935</v>
      </c>
      <c r="V611" s="137">
        <f>S611-Z611</f>
        <v>0.271</v>
      </c>
      <c r="W611" s="139">
        <f>SUM(W9:W605)</f>
        <v>43388.4</v>
      </c>
      <c r="X611" s="139">
        <f>SUM(X9:X605)</f>
        <v>86090.9</v>
      </c>
      <c r="Y611" s="139">
        <f>SUM(Y9:Y605)</f>
        <v>129479.3</v>
      </c>
      <c r="Z611" s="137">
        <f>Y611/129186</f>
        <v>1.0023</v>
      </c>
      <c r="AB611" s="139"/>
    </row>
    <row r="612" ht="24.95" customHeight="1" spans="1:15">
      <c r="A612" s="118">
        <v>22808</v>
      </c>
      <c r="B612" s="118">
        <v>2310100</v>
      </c>
      <c r="C612" s="118" t="s">
        <v>704</v>
      </c>
      <c r="D612" s="116">
        <f t="shared" si="285"/>
        <v>0</v>
      </c>
      <c r="E612" s="116"/>
      <c r="F612" s="116"/>
      <c r="G612" s="116">
        <v>82</v>
      </c>
      <c r="H612" s="116"/>
      <c r="I612" s="116"/>
      <c r="J612" s="116"/>
      <c r="K612" s="116"/>
      <c r="L612" s="116"/>
      <c r="M612" s="116"/>
      <c r="N612" s="116"/>
      <c r="O612" s="116"/>
    </row>
    <row r="613" ht="24.95" customHeight="1" spans="1:15">
      <c r="A613" s="118">
        <v>22809</v>
      </c>
      <c r="B613" s="118">
        <v>2310200</v>
      </c>
      <c r="C613" s="118" t="s">
        <v>705</v>
      </c>
      <c r="D613" s="116">
        <f t="shared" si="285"/>
        <v>0</v>
      </c>
      <c r="E613" s="116"/>
      <c r="F613" s="116">
        <f>SUM(G613:N613)</f>
        <v>0</v>
      </c>
      <c r="G613" s="116"/>
      <c r="H613" s="116"/>
      <c r="I613" s="116"/>
      <c r="J613" s="116"/>
      <c r="K613" s="116"/>
      <c r="L613" s="116"/>
      <c r="M613" s="116"/>
      <c r="N613" s="116"/>
      <c r="O613" s="116"/>
    </row>
    <row r="614" ht="24.95" customHeight="1" spans="1:15">
      <c r="A614" s="118"/>
      <c r="B614" s="118">
        <v>2310300</v>
      </c>
      <c r="C614" s="118" t="s">
        <v>706</v>
      </c>
      <c r="D614" s="116">
        <f t="shared" si="285"/>
        <v>0</v>
      </c>
      <c r="E614" s="116"/>
      <c r="F614" s="157"/>
      <c r="G614" s="116"/>
      <c r="H614" s="116"/>
      <c r="I614" s="116"/>
      <c r="J614" s="116"/>
      <c r="K614" s="116"/>
      <c r="L614" s="116"/>
      <c r="M614" s="116"/>
      <c r="N614" s="116"/>
      <c r="O614" s="116"/>
    </row>
    <row r="615" ht="24.95" customHeight="1" spans="1:15">
      <c r="A615" s="118">
        <v>22812</v>
      </c>
      <c r="B615" s="118">
        <v>2310301</v>
      </c>
      <c r="C615" s="118" t="s">
        <v>707</v>
      </c>
      <c r="D615" s="116">
        <f t="shared" si="285"/>
        <v>6819</v>
      </c>
      <c r="E615" s="116"/>
      <c r="F615" s="116">
        <v>6819</v>
      </c>
      <c r="G615" s="116">
        <v>2900</v>
      </c>
      <c r="H615" s="116"/>
      <c r="I615" s="116"/>
      <c r="J615" s="116"/>
      <c r="K615" s="116"/>
      <c r="L615" s="116"/>
      <c r="M615" s="116"/>
      <c r="N615" s="116"/>
      <c r="O615" s="116"/>
    </row>
    <row r="616" ht="24.95" customHeight="1" spans="1:15">
      <c r="A616" s="115">
        <v>231</v>
      </c>
      <c r="B616" s="115">
        <v>232</v>
      </c>
      <c r="C616" s="117" t="s">
        <v>708</v>
      </c>
      <c r="D616" s="116">
        <f t="shared" si="285"/>
        <v>13596</v>
      </c>
      <c r="E616" s="116">
        <f t="shared" ref="E616:N616" si="301">SUM(E617:E620)</f>
        <v>0</v>
      </c>
      <c r="F616" s="116">
        <f t="shared" si="301"/>
        <v>13596</v>
      </c>
      <c r="G616" s="116">
        <f t="shared" si="301"/>
        <v>3500</v>
      </c>
      <c r="H616" s="116">
        <f t="shared" si="301"/>
        <v>0</v>
      </c>
      <c r="I616" s="116">
        <f t="shared" si="301"/>
        <v>0</v>
      </c>
      <c r="J616" s="116">
        <f t="shared" si="301"/>
        <v>0</v>
      </c>
      <c r="K616" s="116">
        <f t="shared" si="301"/>
        <v>0</v>
      </c>
      <c r="L616" s="116">
        <f t="shared" si="301"/>
        <v>0</v>
      </c>
      <c r="M616" s="116">
        <f t="shared" si="301"/>
        <v>0</v>
      </c>
      <c r="N616" s="116">
        <f t="shared" si="301"/>
        <v>0</v>
      </c>
      <c r="O616" s="116"/>
    </row>
    <row r="617" ht="24.95" customHeight="1" spans="1:26">
      <c r="A617" s="118">
        <v>22808</v>
      </c>
      <c r="B617" s="118">
        <v>2310100</v>
      </c>
      <c r="C617" s="118" t="s">
        <v>709</v>
      </c>
      <c r="D617" s="116">
        <f t="shared" si="285"/>
        <v>0</v>
      </c>
      <c r="E617" s="116"/>
      <c r="F617" s="116"/>
      <c r="G617" s="116">
        <v>82</v>
      </c>
      <c r="H617" s="116"/>
      <c r="I617" s="116"/>
      <c r="J617" s="116"/>
      <c r="K617" s="116"/>
      <c r="L617" s="116"/>
      <c r="M617" s="116"/>
      <c r="N617" s="116"/>
      <c r="O617" s="116"/>
      <c r="S617" s="95"/>
      <c r="T617" s="95"/>
      <c r="U617" s="95"/>
      <c r="V617" s="95"/>
      <c r="Z617" s="95"/>
    </row>
    <row r="618" ht="24.95" customHeight="1" spans="1:26">
      <c r="A618" s="118">
        <v>22809</v>
      </c>
      <c r="B618" s="118">
        <v>2310200</v>
      </c>
      <c r="C618" s="118" t="s">
        <v>710</v>
      </c>
      <c r="D618" s="116">
        <f t="shared" si="285"/>
        <v>0</v>
      </c>
      <c r="E618" s="116"/>
      <c r="F618" s="116">
        <f>SUM(G618:N618)</f>
        <v>0</v>
      </c>
      <c r="G618" s="116"/>
      <c r="H618" s="116"/>
      <c r="I618" s="116"/>
      <c r="J618" s="116"/>
      <c r="K618" s="116"/>
      <c r="L618" s="116"/>
      <c r="M618" s="116"/>
      <c r="N618" s="116"/>
      <c r="O618" s="116"/>
      <c r="S618" s="95"/>
      <c r="T618" s="95"/>
      <c r="U618" s="95"/>
      <c r="V618" s="95"/>
      <c r="Z618" s="95"/>
    </row>
    <row r="619" ht="24.95" customHeight="1" spans="1:26">
      <c r="A619" s="118">
        <v>22812</v>
      </c>
      <c r="B619" s="118">
        <v>2310300</v>
      </c>
      <c r="C619" s="118" t="s">
        <v>711</v>
      </c>
      <c r="D619" s="116">
        <f t="shared" si="285"/>
        <v>0</v>
      </c>
      <c r="E619" s="116"/>
      <c r="F619" s="116"/>
      <c r="G619" s="116">
        <v>2900</v>
      </c>
      <c r="H619" s="116"/>
      <c r="I619" s="116"/>
      <c r="J619" s="116"/>
      <c r="K619" s="116"/>
      <c r="L619" s="116"/>
      <c r="M619" s="116"/>
      <c r="N619" s="116"/>
      <c r="O619" s="116"/>
      <c r="S619" s="95"/>
      <c r="T619" s="95"/>
      <c r="U619" s="95"/>
      <c r="V619" s="95"/>
      <c r="Z619" s="95"/>
    </row>
    <row r="620" ht="24.95" customHeight="1" spans="1:26">
      <c r="A620" s="118">
        <v>22813</v>
      </c>
      <c r="B620" s="118">
        <v>2310301</v>
      </c>
      <c r="C620" s="118" t="s">
        <v>712</v>
      </c>
      <c r="D620" s="116">
        <f t="shared" si="285"/>
        <v>13596</v>
      </c>
      <c r="E620" s="116"/>
      <c r="F620" s="116">
        <v>13596</v>
      </c>
      <c r="G620" s="116">
        <v>518</v>
      </c>
      <c r="H620" s="116"/>
      <c r="I620" s="116"/>
      <c r="J620" s="116"/>
      <c r="K620" s="116"/>
      <c r="L620" s="116"/>
      <c r="M620" s="116"/>
      <c r="N620" s="116"/>
      <c r="O620" s="116"/>
      <c r="S620" s="95"/>
      <c r="T620" s="95"/>
      <c r="U620" s="95"/>
      <c r="V620" s="95"/>
      <c r="Z620" s="95"/>
    </row>
    <row r="621" ht="24.95" customHeight="1" spans="1:15">
      <c r="A621" s="103">
        <v>1</v>
      </c>
      <c r="B621" s="118"/>
      <c r="C621" s="158" t="s">
        <v>713</v>
      </c>
      <c r="D621" s="116">
        <f t="shared" si="285"/>
        <v>265590</v>
      </c>
      <c r="E621" s="159">
        <f>E9+E142+E147+E190+E218+E232+E255+E329+E374+E398+E414+E491+E516+E537+E553+E561+E580+E592+E604+E605+E608+E611+E616</f>
        <v>104916</v>
      </c>
      <c r="F621" s="159">
        <f t="shared" ref="F621" si="302">F9+F142+F147+F190+F218+F232+F255+F329+F374+F398+F414+F491+F516+F537+F553+F561+F580+F592+F604+F605+F608+F611+F616</f>
        <v>160674</v>
      </c>
      <c r="G621" s="116" t="e">
        <f>G9+G142+G147+G190+G218+G232+G255+G329+G374+G398+G414+G491+G516+G537+G553+G561+G580+G592+G604+#REF!+G605</f>
        <v>#REF!</v>
      </c>
      <c r="H621" s="116" t="e">
        <f>H9+H142+H147+H190+H218+H232+H255+H329+H374+H398+H414+H491+H516+H537+H553+H561+H580+H592+H604+#REF!+H605</f>
        <v>#REF!</v>
      </c>
      <c r="I621" s="116" t="e">
        <f>I9+I142+I147+I190+I218+I232+I255+I329+I374+I398+I414+I491+I516+I537+I553+I561+I580+I592+I604+#REF!+I605</f>
        <v>#REF!</v>
      </c>
      <c r="J621" s="116" t="e">
        <f>J9+J142+J147+J190+J218+J232+J255+J329+J374+J398+J414+J491+J516+J537+J553+J561+J580+J592+J604+#REF!+J605</f>
        <v>#REF!</v>
      </c>
      <c r="K621" s="116" t="e">
        <f>K9+K142+K147+K190+K218+K232+K255+K329+K374+K398+K414+K491+K516+K537+K553+K561+K580+K592+K604+#REF!+K605</f>
        <v>#REF!</v>
      </c>
      <c r="L621" s="116" t="e">
        <f>L9+L142+L147+L190+L218+L232+L255+L329+L374+L398+L414+L491+L516+L537+L553+L561+L580+L592+L604+#REF!+L605</f>
        <v>#REF!</v>
      </c>
      <c r="M621" s="116" t="e">
        <f>M9+M142+M147+M190+M218+M232+M255+M329+M374+M398+M414+M491+M516+M537+M553+M561+M580+M592+M604+#REF!+M605</f>
        <v>#REF!</v>
      </c>
      <c r="N621" s="116" t="e">
        <f>N9+N142+N147+N190+N218+N232+N255+N329+N374+N398+N414+N491+N516+N537+N553+N561+N580+N592+N604+#REF!+N605</f>
        <v>#REF!</v>
      </c>
      <c r="O621" s="160"/>
    </row>
  </sheetData>
  <mergeCells count="11">
    <mergeCell ref="B1:O1"/>
    <mergeCell ref="D3:F3"/>
    <mergeCell ref="R5:V5"/>
    <mergeCell ref="W5:Z5"/>
    <mergeCell ref="A3:A5"/>
    <mergeCell ref="B3:B7"/>
    <mergeCell ref="C3:C7"/>
    <mergeCell ref="D4:D7"/>
    <mergeCell ref="E4:E7"/>
    <mergeCell ref="F4:F7"/>
    <mergeCell ref="O4:O7"/>
  </mergeCells>
  <conditionalFormatting sqref="V$1:V$1048576">
    <cfRule type="cellIs" dxfId="0" priority="1" stopIfTrue="1" operator="lessThan">
      <formula>0</formula>
    </cfRule>
  </conditionalFormatting>
  <printOptions horizontalCentered="1"/>
  <pageMargins left="0.393700787401575" right="0.354330708661417" top="0.393700787401575" bottom="0.551181102362205" header="0.15748031496063" footer="0.275590551181102"/>
  <pageSetup paperSize="9" scale="85" orientation="portrait"/>
  <headerFooter alignWithMargins="0">
    <oddFooter>&amp;C第 &amp;P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E50"/>
  <sheetViews>
    <sheetView showZeros="0" zoomScale="115" zoomScaleNormal="115" workbookViewId="0">
      <selection activeCell="G12" sqref="G12"/>
    </sheetView>
  </sheetViews>
  <sheetFormatPr defaultColWidth="9" defaultRowHeight="14.25" outlineLevelCol="4"/>
  <cols>
    <col min="1" max="1" width="10.625" customWidth="1"/>
    <col min="2" max="2" width="28.25" customWidth="1"/>
    <col min="3" max="5" width="13.625" customWidth="1"/>
  </cols>
  <sheetData>
    <row r="1" ht="27" spans="1:5">
      <c r="A1" s="7" t="s">
        <v>725</v>
      </c>
      <c r="B1" s="7"/>
      <c r="C1" s="7"/>
      <c r="D1" s="7"/>
      <c r="E1" s="7"/>
    </row>
    <row r="2" ht="20.1" customHeight="1" spans="5:5">
      <c r="E2" s="79" t="s">
        <v>1</v>
      </c>
    </row>
    <row r="3" ht="24.95" customHeight="1" spans="1:5">
      <c r="A3" s="80" t="s">
        <v>726</v>
      </c>
      <c r="B3" s="80"/>
      <c r="C3" s="80" t="s">
        <v>727</v>
      </c>
      <c r="D3" s="80"/>
      <c r="E3" s="80"/>
    </row>
    <row r="4" ht="24.95" customHeight="1" spans="1:5">
      <c r="A4" s="80" t="s">
        <v>728</v>
      </c>
      <c r="B4" s="80" t="s">
        <v>138</v>
      </c>
      <c r="C4" s="80" t="s">
        <v>729</v>
      </c>
      <c r="D4" s="80" t="s">
        <v>730</v>
      </c>
      <c r="E4" s="80" t="s">
        <v>731</v>
      </c>
    </row>
    <row r="5" ht="20.1" customHeight="1" spans="1:5">
      <c r="A5" s="81">
        <v>301</v>
      </c>
      <c r="B5" s="82" t="s">
        <v>732</v>
      </c>
      <c r="C5" s="83">
        <f>SUM(C6:C10)</f>
        <v>82171</v>
      </c>
      <c r="D5" s="83">
        <f>SUM(D6:D10)</f>
        <v>82171</v>
      </c>
      <c r="E5" s="83"/>
    </row>
    <row r="6" ht="20.1" customHeight="1" spans="1:5">
      <c r="A6" s="84">
        <v>30101</v>
      </c>
      <c r="B6" s="85" t="s">
        <v>733</v>
      </c>
      <c r="C6" s="83">
        <f>SUM(D6:E6)</f>
        <v>43831</v>
      </c>
      <c r="D6" s="83">
        <v>43831</v>
      </c>
      <c r="E6" s="83"/>
    </row>
    <row r="7" ht="20.1" customHeight="1" spans="1:5">
      <c r="A7" s="84">
        <v>30102</v>
      </c>
      <c r="B7" s="85" t="s">
        <v>734</v>
      </c>
      <c r="C7" s="83">
        <f>SUM(D7:E7)</f>
        <v>15105</v>
      </c>
      <c r="D7" s="83">
        <v>15105</v>
      </c>
      <c r="E7" s="83"/>
    </row>
    <row r="8" ht="20.1" customHeight="1" spans="1:5">
      <c r="A8" s="84">
        <v>30104</v>
      </c>
      <c r="B8" s="85" t="s">
        <v>735</v>
      </c>
      <c r="C8" s="83">
        <v>11262</v>
      </c>
      <c r="D8" s="83">
        <v>11262</v>
      </c>
      <c r="E8" s="83"/>
    </row>
    <row r="9" ht="20.1" customHeight="1" spans="1:5">
      <c r="A9" s="84">
        <v>30107</v>
      </c>
      <c r="B9" s="85" t="s">
        <v>736</v>
      </c>
      <c r="C9" s="83">
        <f>SUM(D9:E9)</f>
        <v>11291</v>
      </c>
      <c r="D9" s="83">
        <v>11291</v>
      </c>
      <c r="E9" s="83"/>
    </row>
    <row r="10" ht="20.1" customHeight="1" spans="1:5">
      <c r="A10" s="84">
        <v>30199</v>
      </c>
      <c r="B10" s="85" t="s">
        <v>737</v>
      </c>
      <c r="C10" s="83">
        <v>682</v>
      </c>
      <c r="D10" s="83">
        <v>682</v>
      </c>
      <c r="E10" s="83"/>
    </row>
    <row r="11" ht="20.1" customHeight="1" spans="1:5">
      <c r="A11" s="81">
        <v>302</v>
      </c>
      <c r="B11" s="82" t="s">
        <v>738</v>
      </c>
      <c r="C11" s="83">
        <f>SUM(D11:E11)</f>
        <v>12788</v>
      </c>
      <c r="D11" s="83"/>
      <c r="E11" s="83">
        <f>SUM(E12:E35)</f>
        <v>12788</v>
      </c>
    </row>
    <row r="12" ht="20.1" customHeight="1" spans="1:5">
      <c r="A12" s="84">
        <v>30201</v>
      </c>
      <c r="B12" s="85" t="s">
        <v>739</v>
      </c>
      <c r="C12" s="83">
        <v>3171</v>
      </c>
      <c r="D12" s="16"/>
      <c r="E12" s="83">
        <v>3171</v>
      </c>
    </row>
    <row r="13" ht="20.1" customHeight="1" spans="1:5">
      <c r="A13" s="84">
        <v>30202</v>
      </c>
      <c r="B13" s="85" t="s">
        <v>740</v>
      </c>
      <c r="C13" s="83">
        <f t="shared" ref="C13:C49" si="0">SUM(D13:E13)</f>
        <v>201</v>
      </c>
      <c r="D13" s="16"/>
      <c r="E13" s="83">
        <v>201</v>
      </c>
    </row>
    <row r="14" ht="20.1" customHeight="1" spans="1:5">
      <c r="A14" s="84">
        <v>30203</v>
      </c>
      <c r="B14" s="85" t="s">
        <v>741</v>
      </c>
      <c r="C14" s="83">
        <f t="shared" si="0"/>
        <v>0</v>
      </c>
      <c r="D14" s="16"/>
      <c r="E14" s="83"/>
    </row>
    <row r="15" ht="20.1" customHeight="1" spans="1:5">
      <c r="A15" s="84">
        <v>30204</v>
      </c>
      <c r="B15" s="85" t="s">
        <v>742</v>
      </c>
      <c r="C15" s="83">
        <f t="shared" si="0"/>
        <v>0</v>
      </c>
      <c r="D15" s="16"/>
      <c r="E15" s="83"/>
    </row>
    <row r="16" ht="20.1" customHeight="1" spans="1:5">
      <c r="A16" s="84">
        <v>30205</v>
      </c>
      <c r="B16" s="85" t="s">
        <v>743</v>
      </c>
      <c r="C16" s="83">
        <f t="shared" si="0"/>
        <v>77</v>
      </c>
      <c r="D16" s="16"/>
      <c r="E16" s="83">
        <v>77</v>
      </c>
    </row>
    <row r="17" ht="20.1" customHeight="1" spans="1:5">
      <c r="A17" s="84">
        <v>30206</v>
      </c>
      <c r="B17" s="85" t="s">
        <v>744</v>
      </c>
      <c r="C17" s="83">
        <f t="shared" si="0"/>
        <v>169</v>
      </c>
      <c r="D17" s="16"/>
      <c r="E17" s="83">
        <v>169</v>
      </c>
    </row>
    <row r="18" ht="20.1" customHeight="1" spans="1:5">
      <c r="A18" s="84">
        <v>30207</v>
      </c>
      <c r="B18" s="85" t="s">
        <v>745</v>
      </c>
      <c r="C18" s="83">
        <f t="shared" si="0"/>
        <v>259</v>
      </c>
      <c r="D18" s="16"/>
      <c r="E18" s="83">
        <v>259</v>
      </c>
    </row>
    <row r="19" ht="20.1" customHeight="1" spans="1:5">
      <c r="A19" s="84">
        <v>30208</v>
      </c>
      <c r="B19" s="85" t="s">
        <v>746</v>
      </c>
      <c r="C19" s="83">
        <f t="shared" si="0"/>
        <v>0</v>
      </c>
      <c r="D19" s="16"/>
      <c r="E19" s="83"/>
    </row>
    <row r="20" ht="20.1" customHeight="1" spans="1:5">
      <c r="A20" s="84">
        <v>30209</v>
      </c>
      <c r="B20" s="85" t="s">
        <v>747</v>
      </c>
      <c r="C20" s="83">
        <f t="shared" si="0"/>
        <v>0</v>
      </c>
      <c r="D20" s="16"/>
      <c r="E20" s="83"/>
    </row>
    <row r="21" ht="20.1" customHeight="1" spans="1:5">
      <c r="A21" s="84">
        <v>30211</v>
      </c>
      <c r="B21" s="85" t="s">
        <v>748</v>
      </c>
      <c r="C21" s="83">
        <f t="shared" si="0"/>
        <v>1325</v>
      </c>
      <c r="D21" s="16"/>
      <c r="E21" s="83">
        <v>1325</v>
      </c>
    </row>
    <row r="22" ht="20.1" customHeight="1" spans="1:5">
      <c r="A22" s="84">
        <v>30212</v>
      </c>
      <c r="B22" s="85" t="s">
        <v>749</v>
      </c>
      <c r="C22" s="83">
        <f t="shared" si="0"/>
        <v>0</v>
      </c>
      <c r="D22" s="16"/>
      <c r="E22" s="83"/>
    </row>
    <row r="23" ht="20.1" customHeight="1" spans="1:5">
      <c r="A23" s="84">
        <v>30213</v>
      </c>
      <c r="B23" s="85" t="s">
        <v>750</v>
      </c>
      <c r="C23" s="83">
        <f t="shared" si="0"/>
        <v>145</v>
      </c>
      <c r="D23" s="16"/>
      <c r="E23" s="83">
        <v>145</v>
      </c>
    </row>
    <row r="24" ht="20.1" customHeight="1" spans="1:5">
      <c r="A24" s="84">
        <v>30214</v>
      </c>
      <c r="B24" s="85" t="s">
        <v>751</v>
      </c>
      <c r="C24" s="83">
        <f t="shared" si="0"/>
        <v>0</v>
      </c>
      <c r="D24" s="16"/>
      <c r="E24" s="83"/>
    </row>
    <row r="25" ht="20.1" customHeight="1" spans="1:5">
      <c r="A25" s="84">
        <v>30215</v>
      </c>
      <c r="B25" s="85" t="s">
        <v>752</v>
      </c>
      <c r="C25" s="83">
        <f t="shared" si="0"/>
        <v>566</v>
      </c>
      <c r="D25" s="16"/>
      <c r="E25" s="83">
        <v>566</v>
      </c>
    </row>
    <row r="26" ht="20.1" customHeight="1" spans="1:5">
      <c r="A26" s="84">
        <v>30216</v>
      </c>
      <c r="B26" s="85" t="s">
        <v>753</v>
      </c>
      <c r="C26" s="83">
        <f t="shared" si="0"/>
        <v>0</v>
      </c>
      <c r="D26" s="16"/>
      <c r="E26" s="83"/>
    </row>
    <row r="27" ht="20.1" customHeight="1" spans="1:5">
      <c r="A27" s="84">
        <v>30217</v>
      </c>
      <c r="B27" s="85" t="s">
        <v>754</v>
      </c>
      <c r="C27" s="83">
        <f t="shared" si="0"/>
        <v>1129</v>
      </c>
      <c r="D27" s="16"/>
      <c r="E27" s="83">
        <v>1129</v>
      </c>
    </row>
    <row r="28" ht="20.1" customHeight="1" spans="1:5">
      <c r="A28" s="84">
        <v>30218</v>
      </c>
      <c r="B28" s="85" t="s">
        <v>755</v>
      </c>
      <c r="C28" s="83">
        <f t="shared" si="0"/>
        <v>0</v>
      </c>
      <c r="D28" s="16"/>
      <c r="E28" s="83"/>
    </row>
    <row r="29" ht="20.1" customHeight="1" spans="1:5">
      <c r="A29" s="84">
        <v>30226</v>
      </c>
      <c r="B29" s="85" t="s">
        <v>756</v>
      </c>
      <c r="C29" s="83">
        <f t="shared" si="0"/>
        <v>0</v>
      </c>
      <c r="D29" s="16"/>
      <c r="E29" s="83"/>
    </row>
    <row r="30" ht="20.1" customHeight="1" spans="1:5">
      <c r="A30" s="84">
        <v>30227</v>
      </c>
      <c r="B30" s="85" t="s">
        <v>757</v>
      </c>
      <c r="C30" s="83">
        <f t="shared" si="0"/>
        <v>0</v>
      </c>
      <c r="D30" s="16"/>
      <c r="E30" s="83"/>
    </row>
    <row r="31" ht="20.1" customHeight="1" spans="1:5">
      <c r="A31" s="84">
        <v>30228</v>
      </c>
      <c r="B31" s="85" t="s">
        <v>758</v>
      </c>
      <c r="C31" s="83">
        <f t="shared" si="0"/>
        <v>233</v>
      </c>
      <c r="D31" s="16"/>
      <c r="E31" s="83">
        <v>233</v>
      </c>
    </row>
    <row r="32" ht="20.1" customHeight="1" spans="1:5">
      <c r="A32" s="84">
        <v>30229</v>
      </c>
      <c r="B32" s="85" t="s">
        <v>759</v>
      </c>
      <c r="C32" s="83">
        <f t="shared" si="0"/>
        <v>0</v>
      </c>
      <c r="D32" s="16"/>
      <c r="E32" s="83"/>
    </row>
    <row r="33" ht="20.1" customHeight="1" spans="1:5">
      <c r="A33" s="84">
        <v>30231</v>
      </c>
      <c r="B33" s="85" t="s">
        <v>760</v>
      </c>
      <c r="C33" s="83">
        <f t="shared" si="0"/>
        <v>201</v>
      </c>
      <c r="D33" s="16"/>
      <c r="E33" s="83">
        <v>201</v>
      </c>
    </row>
    <row r="34" ht="20.1" customHeight="1" spans="1:5">
      <c r="A34" s="84">
        <v>30239</v>
      </c>
      <c r="B34" s="85" t="s">
        <v>761</v>
      </c>
      <c r="C34" s="83">
        <f t="shared" si="0"/>
        <v>2186</v>
      </c>
      <c r="D34" s="16"/>
      <c r="E34" s="83">
        <v>2186</v>
      </c>
    </row>
    <row r="35" ht="20.1" customHeight="1" spans="1:5">
      <c r="A35" s="84">
        <v>30299</v>
      </c>
      <c r="B35" s="85" t="s">
        <v>762</v>
      </c>
      <c r="C35" s="83">
        <v>3126</v>
      </c>
      <c r="D35" s="16"/>
      <c r="E35" s="83">
        <v>3126</v>
      </c>
    </row>
    <row r="36" ht="20.1" customHeight="1" spans="1:5">
      <c r="A36" s="81">
        <v>303</v>
      </c>
      <c r="B36" s="82" t="s">
        <v>763</v>
      </c>
      <c r="C36" s="83">
        <f t="shared" si="0"/>
        <v>9222</v>
      </c>
      <c r="D36" s="83">
        <f>SUM(D37:D44)</f>
        <v>9222</v>
      </c>
      <c r="E36" s="83"/>
    </row>
    <row r="37" ht="20.1" customHeight="1" spans="1:5">
      <c r="A37" s="84">
        <v>30301</v>
      </c>
      <c r="B37" s="85" t="s">
        <v>764</v>
      </c>
      <c r="C37" s="83">
        <f t="shared" si="0"/>
        <v>344</v>
      </c>
      <c r="D37" s="83">
        <v>344</v>
      </c>
      <c r="E37" s="83"/>
    </row>
    <row r="38" ht="20.1" customHeight="1" spans="1:5">
      <c r="A38" s="84">
        <v>30302</v>
      </c>
      <c r="B38" s="85" t="s">
        <v>765</v>
      </c>
      <c r="C38" s="83">
        <f t="shared" si="0"/>
        <v>0</v>
      </c>
      <c r="D38" s="83"/>
      <c r="E38" s="83"/>
    </row>
    <row r="39" ht="20.1" customHeight="1" spans="1:5">
      <c r="A39" s="84">
        <v>30304</v>
      </c>
      <c r="B39" s="85" t="s">
        <v>766</v>
      </c>
      <c r="C39" s="83">
        <f t="shared" si="0"/>
        <v>548</v>
      </c>
      <c r="D39" s="83">
        <v>548</v>
      </c>
      <c r="E39" s="83"/>
    </row>
    <row r="40" ht="20.1" customHeight="1" spans="1:5">
      <c r="A40" s="84">
        <v>30305</v>
      </c>
      <c r="B40" s="85" t="s">
        <v>767</v>
      </c>
      <c r="C40" s="83">
        <f t="shared" si="0"/>
        <v>26</v>
      </c>
      <c r="D40" s="83">
        <v>26</v>
      </c>
      <c r="E40" s="83"/>
    </row>
    <row r="41" ht="20.1" customHeight="1" spans="1:5">
      <c r="A41" s="84">
        <v>30307</v>
      </c>
      <c r="B41" s="85" t="s">
        <v>768</v>
      </c>
      <c r="C41" s="83">
        <f t="shared" si="0"/>
        <v>0</v>
      </c>
      <c r="D41" s="83"/>
      <c r="E41" s="83"/>
    </row>
    <row r="42" ht="20.1" customHeight="1" spans="1:5">
      <c r="A42" s="84">
        <v>30309</v>
      </c>
      <c r="B42" s="85" t="s">
        <v>769</v>
      </c>
      <c r="C42" s="83">
        <f t="shared" si="0"/>
        <v>0</v>
      </c>
      <c r="D42" s="83"/>
      <c r="E42" s="83"/>
    </row>
    <row r="43" ht="20.1" customHeight="1" spans="1:5">
      <c r="A43" s="84">
        <v>30311</v>
      </c>
      <c r="B43" s="85" t="s">
        <v>770</v>
      </c>
      <c r="C43" s="83">
        <f t="shared" si="0"/>
        <v>8304</v>
      </c>
      <c r="D43" s="83">
        <v>8304</v>
      </c>
      <c r="E43" s="83"/>
    </row>
    <row r="44" ht="20.1" customHeight="1" spans="1:5">
      <c r="A44" s="84">
        <v>30399</v>
      </c>
      <c r="B44" s="85" t="s">
        <v>771</v>
      </c>
      <c r="C44" s="83">
        <f t="shared" si="0"/>
        <v>0</v>
      </c>
      <c r="D44" s="83"/>
      <c r="E44" s="83"/>
    </row>
    <row r="45" ht="20.1" customHeight="1" spans="1:5">
      <c r="A45" s="81">
        <v>310</v>
      </c>
      <c r="B45" s="82" t="s">
        <v>772</v>
      </c>
      <c r="C45" s="83">
        <f>SUM(C46:C49)</f>
        <v>735</v>
      </c>
      <c r="D45" s="83"/>
      <c r="E45" s="83">
        <f>SUM(E46:E49)</f>
        <v>735</v>
      </c>
    </row>
    <row r="46" ht="20.1" customHeight="1" spans="1:5">
      <c r="A46" s="84">
        <v>31002</v>
      </c>
      <c r="B46" s="85" t="s">
        <v>773</v>
      </c>
      <c r="C46" s="83">
        <f t="shared" si="0"/>
        <v>0</v>
      </c>
      <c r="D46" s="83"/>
      <c r="E46" s="83"/>
    </row>
    <row r="47" ht="20.1" customHeight="1" spans="1:5">
      <c r="A47" s="84">
        <v>31003</v>
      </c>
      <c r="B47" s="85" t="s">
        <v>774</v>
      </c>
      <c r="C47" s="83"/>
      <c r="D47" s="16"/>
      <c r="E47" s="83"/>
    </row>
    <row r="48" ht="20.1" customHeight="1" spans="1:5">
      <c r="A48" s="84">
        <v>31007</v>
      </c>
      <c r="B48" s="85" t="s">
        <v>775</v>
      </c>
      <c r="C48" s="83">
        <f t="shared" si="0"/>
        <v>0</v>
      </c>
      <c r="D48" s="16"/>
      <c r="E48" s="83"/>
    </row>
    <row r="49" ht="20.1" customHeight="1" spans="1:5">
      <c r="A49" s="84">
        <v>31099</v>
      </c>
      <c r="B49" s="85" t="s">
        <v>776</v>
      </c>
      <c r="C49" s="83">
        <f t="shared" si="0"/>
        <v>735</v>
      </c>
      <c r="D49" s="16"/>
      <c r="E49" s="83">
        <v>735</v>
      </c>
    </row>
    <row r="50" ht="20.1" customHeight="1" spans="1:5">
      <c r="A50" s="86" t="s">
        <v>777</v>
      </c>
      <c r="B50" s="86"/>
      <c r="C50" s="83">
        <f>C5+C11+C36+C45</f>
        <v>104916</v>
      </c>
      <c r="D50" s="83">
        <f>D5+D11+D36+D45</f>
        <v>91393</v>
      </c>
      <c r="E50" s="83">
        <f>E5+E11+E36+E45</f>
        <v>13523</v>
      </c>
    </row>
  </sheetData>
  <mergeCells count="4">
    <mergeCell ref="A1:E1"/>
    <mergeCell ref="A3:B3"/>
    <mergeCell ref="C3:E3"/>
    <mergeCell ref="A50:B50"/>
  </mergeCells>
  <pageMargins left="0.71" right="0.71" top="0.75" bottom="0.75" header="0.31" footer="0.3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71"/>
  <sheetViews>
    <sheetView showGridLines="0" showZeros="0" zoomScale="85" zoomScaleNormal="85" workbookViewId="0">
      <pane ySplit="4" topLeftCell="A32" activePane="bottomLeft" state="frozen"/>
      <selection/>
      <selection pane="bottomLeft" activeCell="A14" sqref="A14"/>
    </sheetView>
  </sheetViews>
  <sheetFormatPr defaultColWidth="9" defaultRowHeight="14.25" outlineLevelCol="1"/>
  <cols>
    <col min="1" max="1" width="46.625" style="59" customWidth="1"/>
    <col min="2" max="2" width="18.75" style="59" customWidth="1"/>
    <col min="3" max="16384" width="9" style="59"/>
  </cols>
  <sheetData>
    <row r="1" ht="48" customHeight="1" spans="1:2">
      <c r="A1" s="75" t="s">
        <v>778</v>
      </c>
      <c r="B1" s="75"/>
    </row>
    <row r="2" ht="18" customHeight="1" spans="1:2">
      <c r="A2" s="76"/>
      <c r="B2" s="77" t="s">
        <v>1</v>
      </c>
    </row>
    <row r="3" ht="31.5" customHeight="1" spans="1:2">
      <c r="A3" s="63" t="s">
        <v>779</v>
      </c>
      <c r="B3" s="63"/>
    </row>
    <row r="4" ht="35.25" customHeight="1" spans="1:2">
      <c r="A4" s="64" t="s">
        <v>2</v>
      </c>
      <c r="B4" s="64" t="s">
        <v>4</v>
      </c>
    </row>
    <row r="5" s="57" customFormat="1" ht="30" customHeight="1" spans="1:2">
      <c r="A5" s="65" t="s">
        <v>780</v>
      </c>
      <c r="B5" s="68"/>
    </row>
    <row r="6" s="57" customFormat="1" ht="30" customHeight="1" spans="1:2">
      <c r="A6" s="65" t="s">
        <v>781</v>
      </c>
      <c r="B6" s="68"/>
    </row>
    <row r="7" s="57" customFormat="1" ht="30" customHeight="1" spans="1:2">
      <c r="A7" s="65" t="s">
        <v>782</v>
      </c>
      <c r="B7" s="68"/>
    </row>
    <row r="8" s="57" customFormat="1" ht="30" customHeight="1" spans="1:2">
      <c r="A8" s="78" t="s">
        <v>783</v>
      </c>
      <c r="B8" s="68"/>
    </row>
    <row r="9" s="57" customFormat="1" ht="30" customHeight="1" spans="1:2">
      <c r="A9" s="78" t="s">
        <v>784</v>
      </c>
      <c r="B9" s="73"/>
    </row>
    <row r="10" s="57" customFormat="1" ht="30" customHeight="1" spans="1:2">
      <c r="A10" s="65" t="s">
        <v>785</v>
      </c>
      <c r="B10" s="73"/>
    </row>
    <row r="11" s="57" customFormat="1" ht="30" customHeight="1" spans="1:2">
      <c r="A11" s="65" t="s">
        <v>786</v>
      </c>
      <c r="B11" s="73">
        <v>2500</v>
      </c>
    </row>
    <row r="12" s="57" customFormat="1" ht="30" customHeight="1" spans="1:2">
      <c r="A12" s="65" t="s">
        <v>787</v>
      </c>
      <c r="B12" s="73">
        <v>300</v>
      </c>
    </row>
    <row r="13" s="57" customFormat="1" ht="30" customHeight="1" spans="1:2">
      <c r="A13" s="65" t="s">
        <v>788</v>
      </c>
      <c r="B13" s="73">
        <v>42200</v>
      </c>
    </row>
    <row r="14" s="57" customFormat="1" ht="30" customHeight="1" spans="1:2">
      <c r="A14" s="65" t="s">
        <v>789</v>
      </c>
      <c r="B14" s="73"/>
    </row>
    <row r="15" s="57" customFormat="1" ht="30" customHeight="1" spans="1:2">
      <c r="A15" s="65" t="s">
        <v>790</v>
      </c>
      <c r="B15" s="73"/>
    </row>
    <row r="16" s="57" customFormat="1" ht="30" customHeight="1" spans="1:2">
      <c r="A16" s="65" t="s">
        <v>791</v>
      </c>
      <c r="B16" s="73">
        <v>1000</v>
      </c>
    </row>
    <row r="17" s="57" customFormat="1" ht="30" customHeight="1" spans="1:2">
      <c r="A17" s="65" t="s">
        <v>792</v>
      </c>
      <c r="B17" s="73"/>
    </row>
    <row r="18" s="57" customFormat="1" ht="30" customHeight="1" spans="1:2">
      <c r="A18" s="65" t="s">
        <v>793</v>
      </c>
      <c r="B18" s="73"/>
    </row>
    <row r="19" s="57" customFormat="1" ht="30" customHeight="1" spans="1:2">
      <c r="A19" s="65" t="s">
        <v>794</v>
      </c>
      <c r="B19" s="73"/>
    </row>
    <row r="20" s="57" customFormat="1" ht="30" customHeight="1" spans="1:2">
      <c r="A20" s="65" t="s">
        <v>795</v>
      </c>
      <c r="B20" s="73">
        <v>550</v>
      </c>
    </row>
    <row r="21" s="57" customFormat="1" ht="30" customHeight="1" spans="1:2">
      <c r="A21" s="65" t="s">
        <v>796</v>
      </c>
      <c r="B21" s="73"/>
    </row>
    <row r="22" s="57" customFormat="1" ht="30" customHeight="1" spans="1:2">
      <c r="A22" s="65" t="s">
        <v>797</v>
      </c>
      <c r="B22" s="73"/>
    </row>
    <row r="23" s="57" customFormat="1" ht="30" customHeight="1" spans="1:2">
      <c r="A23" s="65" t="s">
        <v>798</v>
      </c>
      <c r="B23" s="73"/>
    </row>
    <row r="24" s="57" customFormat="1" ht="30" customHeight="1" spans="1:2">
      <c r="A24" s="65" t="s">
        <v>799</v>
      </c>
      <c r="B24" s="73">
        <v>60000</v>
      </c>
    </row>
    <row r="25" s="57" customFormat="1" ht="30" customHeight="1" spans="1:2">
      <c r="A25" s="65"/>
      <c r="B25" s="73"/>
    </row>
    <row r="26" s="57" customFormat="1" ht="30" customHeight="1" spans="1:2">
      <c r="A26" s="65"/>
      <c r="B26" s="68"/>
    </row>
    <row r="27" s="57" customFormat="1" ht="30" customHeight="1" spans="1:2">
      <c r="A27" s="68"/>
      <c r="B27" s="68"/>
    </row>
    <row r="28" s="57" customFormat="1" ht="30" customHeight="1" spans="1:2">
      <c r="A28" s="68"/>
      <c r="B28" s="68"/>
    </row>
    <row r="29" s="57" customFormat="1" ht="30" customHeight="1" spans="1:2">
      <c r="A29" s="67"/>
      <c r="B29" s="68"/>
    </row>
    <row r="30" s="57" customFormat="1" ht="30" customHeight="1" spans="1:2">
      <c r="A30" s="67"/>
      <c r="B30" s="68"/>
    </row>
    <row r="31" s="57" customFormat="1" ht="30" customHeight="1" spans="1:2">
      <c r="A31" s="67"/>
      <c r="B31" s="68"/>
    </row>
    <row r="32" s="57" customFormat="1" ht="30" customHeight="1" spans="1:2">
      <c r="A32" s="67"/>
      <c r="B32" s="68"/>
    </row>
    <row r="33" s="57" customFormat="1" ht="30" customHeight="1" spans="1:2">
      <c r="A33" s="67"/>
      <c r="B33" s="68"/>
    </row>
    <row r="34" s="57" customFormat="1" ht="30" customHeight="1" spans="1:2">
      <c r="A34" s="67"/>
      <c r="B34" s="68"/>
    </row>
    <row r="35" s="57" customFormat="1" ht="30" customHeight="1" spans="1:2">
      <c r="A35" s="67"/>
      <c r="B35" s="68"/>
    </row>
    <row r="36" s="58" customFormat="1" ht="30" customHeight="1" spans="1:2">
      <c r="A36" s="67"/>
      <c r="B36" s="68"/>
    </row>
    <row r="37" s="57" customFormat="1" ht="30" customHeight="1" spans="1:2">
      <c r="A37" s="67"/>
      <c r="B37" s="68"/>
    </row>
    <row r="38" s="57" customFormat="1" ht="30" customHeight="1" spans="1:2">
      <c r="A38" s="65"/>
      <c r="B38" s="68"/>
    </row>
    <row r="39" s="57" customFormat="1" ht="30" customHeight="1" spans="1:2">
      <c r="A39" s="65"/>
      <c r="B39" s="68"/>
    </row>
    <row r="40" s="57" customFormat="1" ht="30" customHeight="1" spans="1:2">
      <c r="A40" s="65"/>
      <c r="B40" s="68"/>
    </row>
    <row r="41" s="57" customFormat="1" ht="30" customHeight="1" spans="1:2">
      <c r="A41" s="65"/>
      <c r="B41" s="70"/>
    </row>
    <row r="42" s="57" customFormat="1" ht="30" customHeight="1" spans="1:2">
      <c r="A42" s="65"/>
      <c r="B42" s="70"/>
    </row>
    <row r="43" s="57" customFormat="1" ht="30" customHeight="1" spans="1:2">
      <c r="A43" s="65"/>
      <c r="B43" s="70"/>
    </row>
    <row r="44" s="57" customFormat="1" ht="30" customHeight="1" spans="1:2">
      <c r="A44" s="71"/>
      <c r="B44" s="70"/>
    </row>
    <row r="45" s="57" customFormat="1" ht="30" customHeight="1" spans="1:2">
      <c r="A45" s="71" t="s">
        <v>33</v>
      </c>
      <c r="B45" s="70">
        <f>SUM(B5:B24)</f>
        <v>106550</v>
      </c>
    </row>
    <row r="46" s="57" customFormat="1" ht="30" customHeight="1" spans="1:2">
      <c r="A46" s="72" t="s">
        <v>800</v>
      </c>
      <c r="B46" s="70">
        <f>B47+B50+B51+B53+B54</f>
        <v>16564</v>
      </c>
    </row>
    <row r="47" s="57" customFormat="1" ht="30" customHeight="1" spans="1:2">
      <c r="A47" s="68" t="s">
        <v>801</v>
      </c>
      <c r="B47" s="70">
        <f>B48+B49</f>
        <v>0</v>
      </c>
    </row>
    <row r="48" s="57" customFormat="1" ht="30" customHeight="1" spans="1:2">
      <c r="A48" s="68" t="s">
        <v>802</v>
      </c>
      <c r="B48" s="70"/>
    </row>
    <row r="49" s="57" customFormat="1" ht="30" customHeight="1" spans="1:2">
      <c r="A49" s="68" t="s">
        <v>803</v>
      </c>
      <c r="B49" s="70"/>
    </row>
    <row r="50" s="57" customFormat="1" ht="30" customHeight="1" spans="1:2">
      <c r="A50" s="68" t="s">
        <v>804</v>
      </c>
      <c r="B50" s="70">
        <v>16564</v>
      </c>
    </row>
    <row r="51" s="57" customFormat="1" ht="30" customHeight="1" spans="1:2">
      <c r="A51" s="68" t="s">
        <v>805</v>
      </c>
      <c r="B51" s="70"/>
    </row>
    <row r="52" s="57" customFormat="1" ht="30" customHeight="1" spans="1:2">
      <c r="A52" s="68" t="s">
        <v>806</v>
      </c>
      <c r="B52" s="70"/>
    </row>
    <row r="53" s="57" customFormat="1" ht="30" customHeight="1" spans="1:2">
      <c r="A53" s="74" t="s">
        <v>807</v>
      </c>
      <c r="B53" s="70"/>
    </row>
    <row r="54" s="57" customFormat="1" ht="30" customHeight="1" spans="1:2">
      <c r="A54" s="74" t="s">
        <v>808</v>
      </c>
      <c r="B54" s="70"/>
    </row>
    <row r="55" s="57" customFormat="1" ht="30" customHeight="1" spans="1:2">
      <c r="A55" s="74"/>
      <c r="B55" s="70"/>
    </row>
    <row r="56" s="57" customFormat="1" ht="30" customHeight="1" spans="1:2">
      <c r="A56" s="71" t="s">
        <v>809</v>
      </c>
      <c r="B56" s="70">
        <f>B45+B46</f>
        <v>123114</v>
      </c>
    </row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</sheetData>
  <mergeCells count="2">
    <mergeCell ref="A1:B1"/>
    <mergeCell ref="A3:B3"/>
  </mergeCells>
  <printOptions horizontalCentered="1"/>
  <pageMargins left="0.47244094488189" right="0.47244094488189" top="0.393700787401575" bottom="0.275590551181102" header="0.118110236220472" footer="0.118110236220472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71"/>
  <sheetViews>
    <sheetView showGridLines="0" showZeros="0" zoomScale="85" zoomScaleNormal="85" workbookViewId="0">
      <pane ySplit="4" topLeftCell="A5" activePane="bottomLeft" state="frozen"/>
      <selection/>
      <selection pane="bottomLeft" activeCell="B4" sqref="B4"/>
    </sheetView>
  </sheetViews>
  <sheetFormatPr defaultColWidth="9" defaultRowHeight="14.25" outlineLevelCol="1"/>
  <cols>
    <col min="1" max="1" width="53.25" style="59" customWidth="1"/>
    <col min="2" max="2" width="15.375" style="59" customWidth="1"/>
    <col min="3" max="16384" width="9" style="59"/>
  </cols>
  <sheetData>
    <row r="1" ht="48" customHeight="1" spans="1:2">
      <c r="A1" s="60" t="s">
        <v>810</v>
      </c>
      <c r="B1" s="60"/>
    </row>
    <row r="2" ht="18" customHeight="1" spans="1:2">
      <c r="A2" s="61"/>
      <c r="B2" s="62" t="s">
        <v>1</v>
      </c>
    </row>
    <row r="3" ht="31.5" customHeight="1" spans="1:2">
      <c r="A3" s="63" t="s">
        <v>811</v>
      </c>
      <c r="B3" s="63"/>
    </row>
    <row r="4" ht="35.25" customHeight="1" spans="1:2">
      <c r="A4" s="64" t="s">
        <v>2</v>
      </c>
      <c r="B4" s="64" t="s">
        <v>4</v>
      </c>
    </row>
    <row r="5" s="57" customFormat="1" ht="30" customHeight="1" spans="1:2">
      <c r="A5" s="65" t="s">
        <v>812</v>
      </c>
      <c r="B5" s="66">
        <f>B6</f>
        <v>0</v>
      </c>
    </row>
    <row r="6" s="57" customFormat="1" ht="30" customHeight="1" spans="1:2">
      <c r="A6" s="67" t="s">
        <v>813</v>
      </c>
      <c r="B6" s="68"/>
    </row>
    <row r="7" s="57" customFormat="1" ht="30" customHeight="1" spans="1:2">
      <c r="A7" s="65" t="s">
        <v>814</v>
      </c>
      <c r="B7" s="68">
        <f>SUM(B8:B9)</f>
        <v>0</v>
      </c>
    </row>
    <row r="8" s="57" customFormat="1" ht="30" customHeight="1" spans="1:2">
      <c r="A8" s="67" t="s">
        <v>815</v>
      </c>
      <c r="B8" s="68"/>
    </row>
    <row r="9" s="57" customFormat="1" ht="30" customHeight="1" spans="1:2">
      <c r="A9" s="67" t="s">
        <v>816</v>
      </c>
      <c r="B9" s="68"/>
    </row>
    <row r="10" s="57" customFormat="1" ht="30" customHeight="1" spans="1:2">
      <c r="A10" s="65" t="s">
        <v>817</v>
      </c>
      <c r="B10" s="68"/>
    </row>
    <row r="11" s="57" customFormat="1" ht="30" customHeight="1" spans="1:2">
      <c r="A11" s="65" t="s">
        <v>818</v>
      </c>
      <c r="B11" s="68"/>
    </row>
    <row r="12" s="57" customFormat="1" ht="30" customHeight="1" spans="1:2">
      <c r="A12" s="65" t="s">
        <v>819</v>
      </c>
      <c r="B12" s="68"/>
    </row>
    <row r="13" s="57" customFormat="1" ht="30" customHeight="1" spans="1:2">
      <c r="A13" s="65" t="s">
        <v>820</v>
      </c>
      <c r="B13" s="68">
        <f>SUM(B14:B19)</f>
        <v>33227</v>
      </c>
    </row>
    <row r="14" s="57" customFormat="1" ht="30" customHeight="1" spans="1:2">
      <c r="A14" s="65" t="s">
        <v>821</v>
      </c>
      <c r="B14" s="68">
        <v>31750</v>
      </c>
    </row>
    <row r="15" s="57" customFormat="1" ht="30" customHeight="1" spans="1:2">
      <c r="A15" s="65" t="s">
        <v>822</v>
      </c>
      <c r="B15" s="68"/>
    </row>
    <row r="16" s="57" customFormat="1" ht="30" customHeight="1" spans="1:2">
      <c r="A16" s="65" t="s">
        <v>823</v>
      </c>
      <c r="B16" s="68">
        <v>1327</v>
      </c>
    </row>
    <row r="17" s="57" customFormat="1" ht="30" customHeight="1" spans="1:2">
      <c r="A17" s="65" t="s">
        <v>824</v>
      </c>
      <c r="B17" s="68">
        <v>150</v>
      </c>
    </row>
    <row r="18" s="57" customFormat="1" ht="30" customHeight="1" spans="1:2">
      <c r="A18" s="65" t="s">
        <v>825</v>
      </c>
      <c r="B18" s="68"/>
    </row>
    <row r="19" s="57" customFormat="1" ht="30" customHeight="1" spans="1:2">
      <c r="A19" s="65" t="s">
        <v>826</v>
      </c>
      <c r="B19" s="68"/>
    </row>
    <row r="20" s="57" customFormat="1" ht="30" customHeight="1" spans="1:2">
      <c r="A20" s="65" t="s">
        <v>827</v>
      </c>
      <c r="B20" s="68"/>
    </row>
    <row r="21" s="57" customFormat="1" ht="30" customHeight="1" spans="1:2">
      <c r="A21" s="69" t="s">
        <v>828</v>
      </c>
      <c r="B21" s="68"/>
    </row>
    <row r="22" s="57" customFormat="1" ht="30" customHeight="1" spans="1:2">
      <c r="A22" s="69" t="s">
        <v>829</v>
      </c>
      <c r="B22" s="68"/>
    </row>
    <row r="23" s="57" customFormat="1" ht="30" customHeight="1" spans="1:2">
      <c r="A23" s="69" t="s">
        <v>830</v>
      </c>
      <c r="B23" s="68"/>
    </row>
    <row r="24" s="57" customFormat="1" ht="30" customHeight="1" spans="1:2">
      <c r="A24" s="69" t="s">
        <v>831</v>
      </c>
      <c r="B24" s="70"/>
    </row>
    <row r="25" s="57" customFormat="1" ht="30" customHeight="1" spans="1:2">
      <c r="A25" s="67" t="s">
        <v>832</v>
      </c>
      <c r="B25" s="70"/>
    </row>
    <row r="26" s="57" customFormat="1" ht="30" customHeight="1" spans="1:2">
      <c r="A26" s="69" t="s">
        <v>833</v>
      </c>
      <c r="B26" s="70"/>
    </row>
    <row r="27" s="57" customFormat="1" ht="30" customHeight="1" spans="1:2">
      <c r="A27" s="69" t="s">
        <v>834</v>
      </c>
      <c r="B27" s="70"/>
    </row>
    <row r="28" s="57" customFormat="1" ht="30" customHeight="1" spans="1:2">
      <c r="A28" s="69" t="s">
        <v>835</v>
      </c>
      <c r="B28" s="70"/>
    </row>
    <row r="29" s="57" customFormat="1" ht="30" customHeight="1" spans="1:2">
      <c r="A29" s="69" t="s">
        <v>836</v>
      </c>
      <c r="B29" s="70"/>
    </row>
    <row r="30" s="57" customFormat="1" ht="30" customHeight="1" spans="1:2">
      <c r="A30" s="69" t="s">
        <v>837</v>
      </c>
      <c r="B30" s="70"/>
    </row>
    <row r="31" s="57" customFormat="1" ht="30" customHeight="1" spans="1:2">
      <c r="A31" s="69" t="s">
        <v>838</v>
      </c>
      <c r="B31" s="70"/>
    </row>
    <row r="32" s="57" customFormat="1" ht="30" customHeight="1" spans="1:2">
      <c r="A32" s="67" t="s">
        <v>839</v>
      </c>
      <c r="B32" s="70"/>
    </row>
    <row r="33" s="57" customFormat="1" ht="30" customHeight="1" spans="1:2">
      <c r="A33" s="69" t="s">
        <v>840</v>
      </c>
      <c r="B33" s="70"/>
    </row>
    <row r="34" s="57" customFormat="1" ht="30" customHeight="1" spans="1:2">
      <c r="A34" s="69" t="s">
        <v>841</v>
      </c>
      <c r="B34" s="70"/>
    </row>
    <row r="35" s="57" customFormat="1" ht="30" customHeight="1" spans="1:2">
      <c r="A35" s="69" t="s">
        <v>842</v>
      </c>
      <c r="B35" s="70"/>
    </row>
    <row r="36" s="58" customFormat="1" ht="30" customHeight="1" spans="1:2">
      <c r="A36" s="67" t="s">
        <v>843</v>
      </c>
      <c r="B36" s="70"/>
    </row>
    <row r="37" s="57" customFormat="1" ht="30" customHeight="1" spans="1:2">
      <c r="A37" s="69" t="s">
        <v>844</v>
      </c>
      <c r="B37" s="70"/>
    </row>
    <row r="38" s="57" customFormat="1" ht="30" customHeight="1" spans="1:2">
      <c r="A38" s="67" t="s">
        <v>845</v>
      </c>
      <c r="B38" s="70"/>
    </row>
    <row r="39" s="57" customFormat="1" ht="30" customHeight="1" spans="1:2">
      <c r="A39" s="69" t="s">
        <v>846</v>
      </c>
      <c r="B39" s="70"/>
    </row>
    <row r="40" s="57" customFormat="1" ht="30" customHeight="1" spans="1:2">
      <c r="A40" s="69" t="s">
        <v>847</v>
      </c>
      <c r="B40" s="70"/>
    </row>
    <row r="41" s="57" customFormat="1" ht="30" customHeight="1" spans="1:2">
      <c r="A41" s="69" t="s">
        <v>848</v>
      </c>
      <c r="B41" s="70"/>
    </row>
    <row r="42" s="57" customFormat="1" ht="30" customHeight="1" spans="1:2">
      <c r="A42" s="67" t="s">
        <v>849</v>
      </c>
      <c r="B42" s="70"/>
    </row>
    <row r="43" s="57" customFormat="1" ht="30" customHeight="1" spans="1:2">
      <c r="A43" s="67" t="s">
        <v>850</v>
      </c>
      <c r="B43" s="70"/>
    </row>
    <row r="44" s="57" customFormat="1" ht="30" customHeight="1" spans="1:2">
      <c r="A44" s="71"/>
      <c r="B44" s="70"/>
    </row>
    <row r="45" s="57" customFormat="1" ht="30" customHeight="1" spans="1:2">
      <c r="A45" s="71" t="s">
        <v>851</v>
      </c>
      <c r="B45" s="70">
        <f>B5+B7+B10+B13+B20+B25+B32+B36+B38+B42+B43</f>
        <v>33227</v>
      </c>
    </row>
    <row r="46" s="57" customFormat="1" ht="30" customHeight="1" spans="1:2">
      <c r="A46" s="72" t="s">
        <v>852</v>
      </c>
      <c r="B46" s="70">
        <f>B47+B50+B51+B52+B53</f>
        <v>89887</v>
      </c>
    </row>
    <row r="47" s="57" customFormat="1" ht="30" customHeight="1" spans="1:2">
      <c r="A47" s="68" t="s">
        <v>853</v>
      </c>
      <c r="B47" s="70">
        <f>B48+B49</f>
        <v>0</v>
      </c>
    </row>
    <row r="48" s="57" customFormat="1" ht="30" customHeight="1" spans="1:2">
      <c r="A48" s="68" t="s">
        <v>854</v>
      </c>
      <c r="B48" s="70"/>
    </row>
    <row r="49" s="57" customFormat="1" ht="30" customHeight="1" spans="1:2">
      <c r="A49" s="68" t="s">
        <v>855</v>
      </c>
      <c r="B49" s="70"/>
    </row>
    <row r="50" s="57" customFormat="1" ht="30" customHeight="1" spans="1:2">
      <c r="A50" s="68" t="s">
        <v>856</v>
      </c>
      <c r="B50" s="73">
        <v>73323</v>
      </c>
    </row>
    <row r="51" s="57" customFormat="1" ht="30" customHeight="1" spans="1:2">
      <c r="A51" s="68" t="s">
        <v>857</v>
      </c>
      <c r="B51" s="70">
        <v>16564</v>
      </c>
    </row>
    <row r="52" s="57" customFormat="1" ht="30" customHeight="1" spans="1:2">
      <c r="A52" s="74" t="s">
        <v>858</v>
      </c>
      <c r="B52" s="70"/>
    </row>
    <row r="53" s="57" customFormat="1" ht="30" customHeight="1" spans="1:2">
      <c r="A53" s="74" t="s">
        <v>859</v>
      </c>
      <c r="B53" s="70"/>
    </row>
    <row r="54" s="57" customFormat="1" ht="30" customHeight="1" spans="1:2">
      <c r="A54" s="74"/>
      <c r="B54" s="70"/>
    </row>
    <row r="55" s="57" customFormat="1" ht="30" customHeight="1" spans="1:2">
      <c r="A55" s="74"/>
      <c r="B55" s="70"/>
    </row>
    <row r="56" s="57" customFormat="1" ht="30" customHeight="1" spans="1:2">
      <c r="A56" s="71" t="s">
        <v>713</v>
      </c>
      <c r="B56" s="70">
        <f>B45+B46</f>
        <v>123114</v>
      </c>
    </row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</sheetData>
  <mergeCells count="2">
    <mergeCell ref="A1:B1"/>
    <mergeCell ref="A3:B3"/>
  </mergeCells>
  <printOptions horizontalCentered="1"/>
  <pageMargins left="0.47244094488189" right="0.47244094488189" top="0.393700787401575" bottom="0.275590551181102" header="0.118110236220472" footer="0.118110236220472"/>
  <pageSetup paperSize="9" scale="8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4"/>
  <sheetViews>
    <sheetView workbookViewId="0">
      <selection activeCell="F9" sqref="F9"/>
    </sheetView>
  </sheetViews>
  <sheetFormatPr defaultColWidth="9" defaultRowHeight="14.25" outlineLevelRow="3" outlineLevelCol="1"/>
  <cols>
    <col min="1" max="1" width="31.5" customWidth="1"/>
    <col min="2" max="2" width="31.25" customWidth="1"/>
  </cols>
  <sheetData>
    <row r="1" ht="20.25" spans="1:2">
      <c r="A1" s="51" t="s">
        <v>860</v>
      </c>
      <c r="B1" s="51"/>
    </row>
    <row r="2" spans="1:2">
      <c r="A2" s="52"/>
      <c r="B2" s="53" t="s">
        <v>1</v>
      </c>
    </row>
    <row r="3" ht="24.75" customHeight="1" spans="1:2">
      <c r="A3" s="54" t="s">
        <v>861</v>
      </c>
      <c r="B3" s="54" t="s">
        <v>4</v>
      </c>
    </row>
    <row r="4" spans="1:2">
      <c r="A4" s="55" t="s">
        <v>862</v>
      </c>
      <c r="B4" s="56">
        <v>0</v>
      </c>
    </row>
  </sheetData>
  <mergeCells count="1">
    <mergeCell ref="A1:B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25"/>
  <sheetViews>
    <sheetView showZeros="0" zoomScale="115" zoomScaleNormal="115" workbookViewId="0">
      <selection activeCell="E7" sqref="E7"/>
    </sheetView>
  </sheetViews>
  <sheetFormatPr defaultColWidth="9" defaultRowHeight="14.25" outlineLevelCol="2"/>
  <cols>
    <col min="1" max="1" width="31.75" style="41" customWidth="1"/>
    <col min="2" max="3" width="16.625" style="41" customWidth="1"/>
    <col min="4" max="16384" width="9" style="41"/>
  </cols>
  <sheetData>
    <row r="1" ht="30.75" customHeight="1" spans="1:3">
      <c r="A1" s="42" t="s">
        <v>863</v>
      </c>
      <c r="B1" s="42"/>
      <c r="C1" s="42"/>
    </row>
    <row r="2" ht="22.5" customHeight="1" spans="3:3">
      <c r="C2" s="43" t="s">
        <v>1</v>
      </c>
    </row>
    <row r="3" ht="19.5" customHeight="1" spans="1:3">
      <c r="A3" s="44" t="s">
        <v>864</v>
      </c>
      <c r="B3" s="44" t="s">
        <v>4</v>
      </c>
      <c r="C3" s="44" t="s">
        <v>865</v>
      </c>
    </row>
    <row r="4" ht="19.5" customHeight="1" spans="1:3">
      <c r="A4" s="46" t="s">
        <v>866</v>
      </c>
      <c r="B4" s="46"/>
      <c r="C4" s="46"/>
    </row>
    <row r="5" ht="19.5" customHeight="1" spans="1:3">
      <c r="A5" s="46" t="s">
        <v>867</v>
      </c>
      <c r="B5" s="46">
        <v>200</v>
      </c>
      <c r="C5" s="46"/>
    </row>
    <row r="6" ht="19.5" customHeight="1" spans="1:3">
      <c r="A6" s="46"/>
      <c r="B6" s="46"/>
      <c r="C6" s="46"/>
    </row>
    <row r="7" ht="19.5" customHeight="1" spans="1:3">
      <c r="A7" s="46"/>
      <c r="B7" s="46"/>
      <c r="C7" s="46"/>
    </row>
    <row r="8" ht="19.5" customHeight="1" spans="1:3">
      <c r="A8" s="46"/>
      <c r="B8" s="46"/>
      <c r="C8" s="46"/>
    </row>
    <row r="9" ht="19.5" customHeight="1" spans="1:3">
      <c r="A9" s="46"/>
      <c r="B9" s="46"/>
      <c r="C9" s="46"/>
    </row>
    <row r="10" ht="19.5" customHeight="1" spans="1:3">
      <c r="A10" s="46"/>
      <c r="B10" s="46"/>
      <c r="C10" s="46"/>
    </row>
    <row r="11" ht="19.5" customHeight="1" spans="1:3">
      <c r="A11" s="46"/>
      <c r="B11" s="46"/>
      <c r="C11" s="46"/>
    </row>
    <row r="12" ht="19.5" customHeight="1" spans="1:3">
      <c r="A12" s="46"/>
      <c r="B12" s="46"/>
      <c r="C12" s="46"/>
    </row>
    <row r="13" ht="19.5" customHeight="1" spans="1:3">
      <c r="A13" s="46"/>
      <c r="B13" s="46"/>
      <c r="C13" s="46"/>
    </row>
    <row r="14" ht="19.5" customHeight="1" spans="1:3">
      <c r="A14" s="46"/>
      <c r="B14" s="46"/>
      <c r="C14" s="46"/>
    </row>
    <row r="15" ht="19.5" customHeight="1" spans="1:3">
      <c r="A15" s="46"/>
      <c r="B15" s="46"/>
      <c r="C15" s="46"/>
    </row>
    <row r="16" ht="19.5" customHeight="1" spans="1:3">
      <c r="A16" s="46"/>
      <c r="B16" s="46"/>
      <c r="C16" s="46"/>
    </row>
    <row r="17" ht="19.5" customHeight="1" spans="1:3">
      <c r="A17" s="46"/>
      <c r="B17" s="46"/>
      <c r="C17" s="46"/>
    </row>
    <row r="18" ht="19.5" customHeight="1" spans="1:3">
      <c r="A18" s="46"/>
      <c r="B18" s="46"/>
      <c r="C18" s="46"/>
    </row>
    <row r="19" ht="19.5" customHeight="1" spans="1:3">
      <c r="A19" s="46"/>
      <c r="B19" s="46"/>
      <c r="C19" s="46"/>
    </row>
    <row r="20" ht="19.5" customHeight="1" spans="1:3">
      <c r="A20" s="46"/>
      <c r="B20" s="46"/>
      <c r="C20" s="46"/>
    </row>
    <row r="21" ht="19.5" customHeight="1" spans="1:3">
      <c r="A21" s="46"/>
      <c r="B21" s="46"/>
      <c r="C21" s="46"/>
    </row>
    <row r="22" ht="19.5" customHeight="1" spans="1:3">
      <c r="A22" s="46" t="s">
        <v>868</v>
      </c>
      <c r="B22" s="46">
        <f>SUM(B4:B5)</f>
        <v>200</v>
      </c>
      <c r="C22" s="46"/>
    </row>
    <row r="23" ht="19.5" customHeight="1" spans="1:3">
      <c r="A23" s="46" t="s">
        <v>143</v>
      </c>
      <c r="B23" s="46"/>
      <c r="C23" s="46"/>
    </row>
    <row r="24" ht="19.5" customHeight="1" spans="1:3">
      <c r="A24" s="46"/>
      <c r="B24" s="46"/>
      <c r="C24" s="46"/>
    </row>
    <row r="25" ht="19.5" customHeight="1" spans="1:3">
      <c r="A25" s="46" t="s">
        <v>809</v>
      </c>
      <c r="B25" s="46">
        <f>SUM(B22:B23)</f>
        <v>200</v>
      </c>
      <c r="C25" s="46"/>
    </row>
  </sheetData>
  <mergeCells count="1">
    <mergeCell ref="A1:C1"/>
  </mergeCells>
  <printOptions horizontalCentered="1"/>
  <pageMargins left="0.55" right="0.55" top="0.43" bottom="0.55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2018年汨罗市一般公共预算收入表</vt:lpstr>
      <vt:lpstr>2018年汨罗市一般公共预算支出表</vt:lpstr>
      <vt:lpstr>2017年一般公共预算支出表</vt:lpstr>
      <vt:lpstr>2018年汨罗市一般公共预算本级支出表</vt:lpstr>
      <vt:lpstr>2018年汨罗市本级一般公共预算本级基本支出表</vt:lpstr>
      <vt:lpstr>2018年汨罗市政府性基金收入表</vt:lpstr>
      <vt:lpstr>2018年汨罗市政府性基金支出表</vt:lpstr>
      <vt:lpstr>2018年汨罗市政府性基金转移支付表</vt:lpstr>
      <vt:lpstr>2018年汨罗市国有资本经营预算收入表</vt:lpstr>
      <vt:lpstr>2018年汨罗市国有资本经营预算支出表</vt:lpstr>
      <vt:lpstr>2018年汨罗市社会保险基金收入表</vt:lpstr>
      <vt:lpstr>2018年社会保险基金支出表</vt:lpstr>
      <vt:lpstr>2018年汨罗市一般公共预算税收返还和转移支付表</vt:lpstr>
      <vt:lpstr>2018年“三公”经费汇总预算表</vt:lpstr>
      <vt:lpstr>2018年汨罗市一般债务限额和余额情况表</vt:lpstr>
      <vt:lpstr>2018年汨罗市=专项债务限额和余额情况表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三毛砣</cp:lastModifiedBy>
  <dcterms:created xsi:type="dcterms:W3CDTF">2014-07-19T07:50:00Z</dcterms:created>
  <cp:lastPrinted>2018-05-17T00:30:00Z</cp:lastPrinted>
  <dcterms:modified xsi:type="dcterms:W3CDTF">2018-08-14T06:26:41Z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