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9870" tabRatio="898"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'g05一般公共预算财政拨款支出决算表'!$A$1:$F$28</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'g08政府性基金预算财政拨款收入支出决算表'!$A$1:$I$15</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<sst xmlns="http://schemas.openxmlformats.org/spreadsheetml/2006/main" count="398" uniqueCount="230">
  <si>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</si>
  <si>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</si>
  <si>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</si>
  <si>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</si>
  <si>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</si>
  <si>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</si>
  <si>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</si>
  <si>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</si>
  <si>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</si>
  <si>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</si>
  <si>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</si>
  <si>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</si>
  <si>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</si>
  <si>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</si>
  <si>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</si>
  <si>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</si>
  <si>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</si>
  <si>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</si>
  <si>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</si>
  <si>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</si>
  <si>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</si>
  <si>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</si>
  <si>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</si>
  <si>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</si>
  <si>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</si>
  <si>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</si>
  <si>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</si>
  <si>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</si>
  <si>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</si>
  <si>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</si>
  <si>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</si>
  <si>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</si>
  <si>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</si>
  <si>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</si>
  <si>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</si>
  <si>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</si>
  <si>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</si>
  <si>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</si>
  <si>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</si>
  <si>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</si>
  <si>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</si>
  <si>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</si>
  <si>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</si>
  <si>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</si>
  <si>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</si>
  <si>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</si>
  <si>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</si>
  <si>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</si>
  <si>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</si>
  <si>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</si>
  <si>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</si>
  <si>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</si>
  <si>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</si>
  <si>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</si>
  <si>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</si>
  <si>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</si>
  <si>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</si>
  <si>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</si>
  <si>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</si>
  <si>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</si>
  <si>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</si>
  <si>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</si>
  <si>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</si>
  <si>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</si>
  <si>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</si>
  <si>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</si>
  <si>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</si>
  <si>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</si>
  <si>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</si>
  <si>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</si>
  <si>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</si>
  <si>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行政运行</t>
  </si>
  <si>
    <t>协税护税</t>
  </si>
  <si>
    <t>其他一般公共服务支出</t>
  </si>
  <si>
    <t>机关事业单位基本养老保险缴费支出</t>
  </si>
  <si>
    <t>死亡抚恤</t>
  </si>
  <si>
    <t>其他残疾人事业支出</t>
  </si>
  <si>
    <t>土地出让业务支出</t>
  </si>
  <si>
    <t>自然资源整治</t>
  </si>
  <si>
    <t>地质灾害防治</t>
  </si>
  <si>
    <t>其他自然资源事业支出</t>
  </si>
  <si>
    <t>基础测绘</t>
  </si>
  <si>
    <t>21010201</t>
  </si>
  <si>
    <t>财政对职工基本医疗基金的补助</t>
  </si>
  <si>
    <t>2200102</t>
  </si>
  <si>
    <t>一般行政管理事务</t>
  </si>
  <si>
    <t>2210201</t>
  </si>
  <si>
    <t>住房公积金</t>
  </si>
  <si>
    <t>事业运行</t>
  </si>
  <si>
    <t>2081199</t>
  </si>
  <si>
    <t>2120201</t>
  </si>
  <si>
    <t>城乡社区规划与管理</t>
  </si>
  <si>
    <t>2129901</t>
  </si>
  <si>
    <t>其他城乡社区支出</t>
  </si>
  <si>
    <t>注：本表反映部门本年度取得的各项收入情况。</t>
  </si>
  <si>
    <t>支出决算表</t>
  </si>
  <si>
    <t>公开03表</t>
  </si>
  <si>
    <t>基本支出</t>
  </si>
  <si>
    <t>项目支出</t>
  </si>
  <si>
    <t>上缴上级支出</t>
  </si>
  <si>
    <t>经营支出</t>
  </si>
  <si>
    <t>对附属单位补助支出</t>
  </si>
  <si>
    <t>土地资源调查</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</si>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</sst>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color indexed="8"/>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u val="single"/>
      <sz val="12"/>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12"/>
      <color indexed="8"/>
      <name val="宋体"/>
      <family val="0"/>
    </font>
    <font>
      <sz val="12"/>
      <color indexed="1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rgb="FFFF0000"/>
      <name val="宋体"/>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88">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43"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4" borderId="5" applyNumberFormat="0" applyAlignment="0" applyProtection="0"/>
    <xf numFmtId="0" fontId="46" fillId="25"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0" fillId="32" borderId="0" applyNumberFormat="0" applyBorder="0" applyAlignment="0" applyProtection="0"/>
    <xf numFmtId="0" fontId="51" fillId="24" borderId="8" applyNumberFormat="0" applyAlignment="0" applyProtection="0"/>
    <xf numFmtId="0" fontId="52" fillId="33" borderId="5" applyNumberFormat="0" applyAlignment="0" applyProtection="0"/>
    <xf numFmtId="0" fontId="16" fillId="0" borderId="0">
      <alignment/>
      <protection/>
    </xf>
    <xf numFmtId="0" fontId="53" fillId="0" borderId="0" applyNumberFormat="0" applyFill="0" applyBorder="0" applyAlignment="0" applyProtection="0"/>
    <xf numFmtId="0" fontId="1" fillId="34" borderId="9" applyNumberFormat="0" applyFont="0" applyAlignment="0" applyProtection="0"/>
  </cellStyleXfs>
  <cellXfs count="181">
    <xf numFmtId="0" fontId="0" fillId="0" borderId="0" xfId="0" applyAlignment="1">
      <alignment/>
    </xf>
    <xf numFmtId="0" fontId="0" fillId="0" borderId="0" xfId="0" applyFill="1" applyAlignment="1">
      <alignment horizontal="center"/>
    </xf>
    <xf numFmtId="0" fontId="0" fillId="0" borderId="0" xfId="57" applyFill="1" applyAlignment="1">
      <alignment vertical="center" wrapText="1"/>
      <protection/>
    </xf>
    <xf numFmtId="0" fontId="0" fillId="0" borderId="0" xfId="0" applyFill="1" applyAlignment="1">
      <alignment/>
    </xf>
    <xf numFmtId="0" fontId="3" fillId="0" borderId="0" xfId="57" applyFont="1" applyFill="1" applyAlignment="1">
      <alignment horizontal="center" vertical="center" wrapText="1"/>
      <protection/>
    </xf>
    <xf numFmtId="0" fontId="3" fillId="0" borderId="0" xfId="57" applyFont="1" applyFill="1" applyAlignment="1">
      <alignment vertical="center" wrapText="1"/>
      <protection/>
    </xf>
    <xf numFmtId="0" fontId="4" fillId="0" borderId="0" xfId="55" applyFont="1" applyFill="1" applyAlignment="1">
      <alignment horizontal="right" vertical="center"/>
      <protection/>
    </xf>
    <xf numFmtId="0" fontId="4" fillId="0" borderId="0" xfId="55" applyFont="1" applyFill="1" applyAlignment="1">
      <alignment horizontal="left" vertical="center"/>
      <protection/>
    </xf>
    <xf numFmtId="0" fontId="3" fillId="0" borderId="10" xfId="57" applyFont="1" applyFill="1" applyBorder="1" applyAlignment="1">
      <alignment vertical="center" wrapText="1"/>
      <protection/>
    </xf>
    <xf numFmtId="0" fontId="0" fillId="0" borderId="11" xfId="57"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Fill="1" applyBorder="1" applyAlignment="1">
      <alignment horizontal="center" vertical="center" wrapText="1"/>
      <protection/>
    </xf>
    <xf numFmtId="0" fontId="0" fillId="0" borderId="0" xfId="57" applyFill="1" applyAlignment="1">
      <alignment horizontal="center" vertical="center" wrapText="1"/>
      <protection/>
    </xf>
    <xf numFmtId="0" fontId="0" fillId="0" borderId="11" xfId="57" applyFont="1" applyFill="1" applyBorder="1" applyAlignment="1">
      <alignment vertical="center" wrapText="1"/>
      <protection/>
    </xf>
    <xf numFmtId="0" fontId="3"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5"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4" fillId="35" borderId="0" xfId="55" applyFont="1" applyFill="1" applyAlignment="1">
      <alignment horizontal="left" vertical="center"/>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176" fontId="0" fillId="0" borderId="11" xfId="0" applyNumberFormat="1" applyFont="1" applyFill="1" applyBorder="1" applyAlignment="1">
      <alignment horizontal="center" vertical="center" wrapText="1"/>
    </xf>
    <xf numFmtId="0" fontId="3" fillId="0" borderId="11" xfId="57" applyFont="1" applyBorder="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4" fillId="35" borderId="0" xfId="55" applyFont="1" applyFill="1" applyAlignment="1">
      <alignment horizontal="right" vertical="center"/>
      <protection/>
    </xf>
    <xf numFmtId="0" fontId="6" fillId="0" borderId="11" xfId="57" applyFont="1" applyFill="1" applyBorder="1" applyAlignment="1">
      <alignment horizontal="center" vertical="center" wrapText="1"/>
      <protection/>
    </xf>
    <xf numFmtId="0" fontId="6" fillId="0" borderId="11" xfId="57" applyFont="1" applyBorder="1" applyAlignment="1">
      <alignment horizontal="center"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8" fillId="0" borderId="0" xfId="54" applyFont="1" applyAlignment="1">
      <alignment vertical="center"/>
      <protection/>
    </xf>
    <xf numFmtId="0" fontId="54" fillId="0" borderId="11" xfId="0" applyFont="1" applyBorder="1" applyAlignment="1">
      <alignment horizontal="center" vertical="center" wrapText="1"/>
    </xf>
    <xf numFmtId="0" fontId="54" fillId="0" borderId="11" xfId="0" applyFont="1" applyFill="1" applyBorder="1" applyAlignment="1">
      <alignment horizontal="left" vertical="center"/>
    </xf>
    <xf numFmtId="0" fontId="54" fillId="0" borderId="11" xfId="0" applyFont="1" applyFill="1" applyBorder="1" applyAlignment="1">
      <alignment vertical="center"/>
    </xf>
    <xf numFmtId="0" fontId="55" fillId="0" borderId="11" xfId="0" applyFont="1" applyFill="1" applyBorder="1" applyAlignment="1">
      <alignment vertical="center"/>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0" fillId="0" borderId="0" xfId="57" applyFill="1" applyAlignment="1">
      <alignment horizontal="right" vertical="center" wrapText="1"/>
      <protection/>
    </xf>
    <xf numFmtId="0" fontId="3" fillId="0" borderId="0" xfId="57" applyFont="1" applyFill="1" applyAlignment="1">
      <alignment horizontal="right" vertical="center" wrapText="1"/>
      <protection/>
    </xf>
    <xf numFmtId="0" fontId="3" fillId="0" borderId="0" xfId="57" applyFont="1" applyFill="1" applyBorder="1" applyAlignment="1">
      <alignment horizontal="right" vertical="center" wrapText="1"/>
      <protection/>
    </xf>
    <xf numFmtId="0" fontId="0" fillId="0" borderId="11" xfId="57" applyFont="1" applyFill="1" applyBorder="1" applyAlignment="1">
      <alignment horizontal="right" vertical="center" wrapText="1"/>
      <protection/>
    </xf>
    <xf numFmtId="4" fontId="0" fillId="0" borderId="11" xfId="57" applyNumberFormat="1" applyFont="1" applyFill="1" applyBorder="1" applyAlignment="1">
      <alignment horizontal="right" vertical="center" wrapText="1"/>
      <protection/>
    </xf>
    <xf numFmtId="176" fontId="0" fillId="0" borderId="11" xfId="0" applyNumberFormat="1" applyFill="1" applyBorder="1" applyAlignment="1">
      <alignment horizontal="left" vertical="center" wrapText="1"/>
    </xf>
    <xf numFmtId="0" fontId="0" fillId="0" borderId="11" xfId="0" applyFill="1" applyBorder="1" applyAlignment="1">
      <alignment horizontal="right" vertical="center"/>
    </xf>
    <xf numFmtId="176" fontId="0" fillId="0" borderId="11" xfId="0" applyNumberFormat="1" applyFill="1" applyBorder="1" applyAlignment="1">
      <alignment horizontal="left" vertical="center"/>
    </xf>
    <xf numFmtId="176" fontId="0" fillId="0" borderId="11" xfId="0" applyNumberFormat="1" applyFill="1" applyBorder="1" applyAlignment="1">
      <alignment horizontal="right" vertical="center"/>
    </xf>
    <xf numFmtId="0" fontId="5" fillId="0" borderId="0" xfId="55" applyFont="1" applyFill="1" applyAlignment="1">
      <alignment horizontal="right" vertical="center"/>
      <protection/>
    </xf>
    <xf numFmtId="0" fontId="3" fillId="0" borderId="0" xfId="55" applyFont="1" applyFill="1" applyAlignment="1">
      <alignment horizontal="right" vertical="center"/>
      <protection/>
    </xf>
    <xf numFmtId="0" fontId="0" fillId="0" borderId="0" xfId="55" applyFill="1" applyAlignment="1">
      <alignment horizontal="right" vertical="center"/>
      <protection/>
    </xf>
    <xf numFmtId="0" fontId="10" fillId="0" borderId="0" xfId="55" applyFont="1" applyFill="1" applyAlignment="1">
      <alignment horizontal="left" vertical="center"/>
      <protection/>
    </xf>
    <xf numFmtId="176" fontId="0" fillId="0"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176" fontId="6" fillId="0" borderId="11" xfId="55" applyNumberFormat="1" applyFont="1" applyFill="1" applyBorder="1" applyAlignment="1">
      <alignment horizontal="left" vertical="center"/>
      <protection/>
    </xf>
    <xf numFmtId="176" fontId="6" fillId="0" borderId="11" xfId="55" applyNumberFormat="1" applyFont="1" applyFill="1" applyBorder="1" applyAlignment="1">
      <alignment horizontal="center" vertical="center"/>
      <protection/>
    </xf>
    <xf numFmtId="176" fontId="6" fillId="0" borderId="11" xfId="55" applyNumberFormat="1" applyFont="1" applyFill="1" applyBorder="1" applyAlignment="1">
      <alignment horizontal="right" vertical="center"/>
      <protection/>
    </xf>
    <xf numFmtId="0" fontId="6" fillId="0"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left" vertical="center"/>
      <protection/>
    </xf>
    <xf numFmtId="176" fontId="11" fillId="0" borderId="11" xfId="55" applyNumberFormat="1" applyFont="1" applyFill="1" applyBorder="1" applyAlignment="1">
      <alignment vertical="center"/>
      <protection/>
    </xf>
    <xf numFmtId="176" fontId="6" fillId="0" borderId="11" xfId="55" applyNumberFormat="1" applyFont="1" applyFill="1" applyBorder="1" applyAlignment="1">
      <alignment vertical="center"/>
      <protection/>
    </xf>
    <xf numFmtId="0" fontId="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ont="1" applyFill="1" applyAlignment="1">
      <alignment horizontal="right" vertical="center"/>
    </xf>
    <xf numFmtId="0" fontId="0" fillId="0" borderId="0" xfId="0" applyFill="1" applyAlignment="1">
      <alignment horizontal="right" vertical="center"/>
    </xf>
    <xf numFmtId="10" fontId="0" fillId="0" borderId="0" xfId="0" applyNumberFormat="1" applyFill="1" applyAlignment="1">
      <alignment horizontal="right" vertical="center"/>
    </xf>
    <xf numFmtId="0" fontId="4" fillId="0" borderId="0" xfId="0" applyFont="1" applyFill="1" applyAlignment="1">
      <alignment horizontal="center" vertical="center"/>
    </xf>
    <xf numFmtId="176" fontId="0" fillId="0" borderId="11" xfId="0" applyNumberFormat="1" applyFill="1" applyBorder="1" applyAlignment="1">
      <alignment horizontal="right" vertical="center" wrapText="1"/>
    </xf>
    <xf numFmtId="49" fontId="0" fillId="0" borderId="11" xfId="0" applyNumberFormat="1" applyFont="1" applyFill="1" applyBorder="1" applyAlignment="1">
      <alignment horizontal="center" vertical="center"/>
    </xf>
    <xf numFmtId="176" fontId="0" fillId="0" borderId="11" xfId="0" applyNumberFormat="1" applyFont="1" applyFill="1" applyBorder="1" applyAlignment="1">
      <alignment horizontal="right" vertical="center" wrapText="1"/>
    </xf>
    <xf numFmtId="176" fontId="0" fillId="0" borderId="11" xfId="0" applyNumberFormat="1" applyFont="1" applyFill="1" applyBorder="1" applyAlignment="1">
      <alignment horizontal="right" vertical="center"/>
    </xf>
    <xf numFmtId="176" fontId="56" fillId="0" borderId="11" xfId="0" applyNumberFormat="1" applyFont="1" applyFill="1" applyBorder="1" applyAlignment="1">
      <alignment horizontal="right" vertical="center" wrapText="1"/>
    </xf>
    <xf numFmtId="0" fontId="0" fillId="0" borderId="0" xfId="0" applyFont="1" applyFill="1" applyBorder="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10" fontId="5" fillId="0" borderId="0" xfId="0" applyNumberFormat="1" applyFont="1" applyFill="1" applyAlignment="1">
      <alignment horizontal="right" vertical="center"/>
    </xf>
    <xf numFmtId="0" fontId="0" fillId="0" borderId="0" xfId="0" applyFill="1" applyBorder="1" applyAlignment="1">
      <alignment horizontal="right" vertical="center" wrapText="1"/>
    </xf>
    <xf numFmtId="10" fontId="0" fillId="0" borderId="0" xfId="0" applyNumberFormat="1" applyFill="1" applyAlignment="1">
      <alignment horizontal="right" vertical="center" wrapText="1"/>
    </xf>
    <xf numFmtId="49" fontId="0" fillId="0" borderId="0" xfId="0" applyNumberFormat="1" applyFill="1" applyBorder="1" applyAlignment="1">
      <alignment horizontal="right" vertical="center"/>
    </xf>
    <xf numFmtId="10" fontId="0" fillId="0" borderId="0" xfId="0" applyNumberFormat="1" applyFont="1" applyFill="1" applyAlignment="1">
      <alignment horizontal="right" vertical="center"/>
    </xf>
    <xf numFmtId="10" fontId="0" fillId="36" borderId="0" xfId="0" applyNumberFormat="1" applyFont="1" applyFill="1" applyAlignment="1">
      <alignment horizontal="right" vertical="center"/>
    </xf>
    <xf numFmtId="0" fontId="0" fillId="0" borderId="0" xfId="0" applyFont="1" applyFill="1" applyAlignment="1">
      <alignment horizontal="right" vertical="center" wrapText="1"/>
    </xf>
    <xf numFmtId="0" fontId="0" fillId="0" borderId="0" xfId="0" applyFont="1" applyFill="1" applyAlignment="1">
      <alignment horizontal="center" vertical="center"/>
    </xf>
    <xf numFmtId="0" fontId="3" fillId="0" borderId="0" xfId="55" applyFont="1" applyFill="1" applyAlignment="1">
      <alignment horizontal="left" vertical="center"/>
      <protection/>
    </xf>
    <xf numFmtId="0" fontId="3" fillId="0" borderId="0" xfId="0" applyFont="1" applyFill="1" applyAlignment="1">
      <alignment horizontal="center" vertical="center"/>
    </xf>
    <xf numFmtId="176" fontId="0" fillId="0" borderId="11" xfId="0" applyNumberFormat="1" applyFont="1" applyFill="1" applyBorder="1" applyAlignment="1">
      <alignment horizontal="center" vertical="center"/>
    </xf>
    <xf numFmtId="176" fontId="0" fillId="0" borderId="11" xfId="0" applyNumberFormat="1" applyFont="1" applyFill="1" applyBorder="1" applyAlignment="1">
      <alignment horizontal="left" vertical="center"/>
    </xf>
    <xf numFmtId="0" fontId="0" fillId="0" borderId="11" xfId="0" applyFont="1" applyFill="1" applyBorder="1" applyAlignment="1">
      <alignment horizontal="center" vertical="center"/>
    </xf>
    <xf numFmtId="176" fontId="12" fillId="0" borderId="11" xfId="0" applyNumberFormat="1" applyFont="1" applyFill="1" applyBorder="1" applyAlignment="1">
      <alignment horizontal="right" vertical="center"/>
    </xf>
    <xf numFmtId="176" fontId="0" fillId="0" borderId="11"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horizontal="right" vertical="center" wrapText="1"/>
    </xf>
    <xf numFmtId="0" fontId="0" fillId="0" borderId="0" xfId="55" applyFill="1" applyBorder="1" applyAlignment="1">
      <alignment horizontal="right" vertical="center"/>
      <protection/>
    </xf>
    <xf numFmtId="0" fontId="10" fillId="0" borderId="0" xfId="55" applyFont="1" applyFill="1" applyAlignment="1">
      <alignment horizontal="right" vertical="center"/>
      <protection/>
    </xf>
    <xf numFmtId="0" fontId="5" fillId="0" borderId="0" xfId="55" applyFont="1" applyFill="1" applyBorder="1" applyAlignment="1">
      <alignment horizontal="right" vertical="center"/>
      <protection/>
    </xf>
    <xf numFmtId="0" fontId="3" fillId="0" borderId="0" xfId="55" applyFont="1" applyFill="1" applyBorder="1" applyAlignment="1">
      <alignment horizontal="right" vertical="center"/>
      <protection/>
    </xf>
    <xf numFmtId="0" fontId="3" fillId="0" borderId="11" xfId="55" applyFont="1" applyFill="1" applyBorder="1" applyAlignment="1">
      <alignment horizontal="right" vertical="center"/>
      <protection/>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176" fontId="6" fillId="0" borderId="11" xfId="55" applyNumberFormat="1" applyFont="1" applyFill="1" applyBorder="1" applyAlignment="1" quotePrefix="1">
      <alignment horizontal="left" vertical="center"/>
      <protection/>
    </xf>
    <xf numFmtId="176" fontId="6" fillId="0" borderId="11" xfId="55" applyNumberFormat="1" applyFont="1" applyFill="1" applyBorder="1" applyAlignment="1" quotePrefix="1">
      <alignment horizontal="center" vertical="center"/>
      <protection/>
    </xf>
    <xf numFmtId="176" fontId="11" fillId="0" borderId="11" xfId="55" applyNumberFormat="1" applyFont="1" applyFill="1" applyBorder="1" applyAlignment="1" quotePrefix="1">
      <alignment horizontal="center" vertical="center"/>
      <protection/>
    </xf>
    <xf numFmtId="176" fontId="0" fillId="0" borderId="11" xfId="0" applyNumberFormat="1" applyFont="1" applyFill="1" applyBorder="1" applyAlignment="1" quotePrefix="1">
      <alignment horizontal="center" vertical="center"/>
    </xf>
    <xf numFmtId="49" fontId="0" fillId="0" borderId="11" xfId="0" applyNumberFormat="1" applyFont="1" applyFill="1" applyBorder="1" applyAlignment="1" quotePrefix="1">
      <alignment horizontal="center" vertical="center"/>
    </xf>
    <xf numFmtId="0" fontId="9" fillId="0" borderId="0" xfId="55" applyFont="1" applyFill="1" applyAlignment="1">
      <alignment horizontal="center" vertical="center"/>
      <protection/>
    </xf>
    <xf numFmtId="176" fontId="0" fillId="0" borderId="11" xfId="55" applyNumberFormat="1" applyFont="1" applyFill="1" applyBorder="1" applyAlignment="1" quotePrefix="1">
      <alignment horizontal="center" vertical="center"/>
      <protection/>
    </xf>
    <xf numFmtId="176" fontId="0" fillId="0" borderId="11" xfId="55" applyNumberFormat="1" applyFont="1" applyFill="1" applyBorder="1" applyAlignment="1">
      <alignment horizontal="center" vertical="center"/>
      <protection/>
    </xf>
    <xf numFmtId="0" fontId="0" fillId="0" borderId="0" xfId="55" applyFont="1" applyFill="1" applyBorder="1" applyAlignment="1">
      <alignment horizontal="left" vertical="center" wrapText="1"/>
      <protection/>
    </xf>
    <xf numFmtId="0" fontId="0" fillId="0" borderId="0" xfId="55" applyFont="1" applyFill="1" applyBorder="1" applyAlignment="1">
      <alignment horizontal="left" vertical="center"/>
      <protection/>
    </xf>
    <xf numFmtId="0" fontId="2" fillId="0" borderId="0" xfId="0" applyFont="1" applyFill="1" applyAlignment="1">
      <alignment horizontal="center" vertical="center"/>
    </xf>
    <xf numFmtId="176" fontId="0" fillId="0" borderId="11" xfId="0" applyNumberFormat="1" applyFont="1" applyFill="1" applyBorder="1" applyAlignment="1" quotePrefix="1">
      <alignment horizontal="center" vertical="center" wrapText="1"/>
    </xf>
    <xf numFmtId="176" fontId="0" fillId="0" borderId="11" xfId="0" applyNumberFormat="1" applyFont="1" applyFill="1" applyBorder="1" applyAlignment="1">
      <alignment horizontal="center" vertical="center" wrapText="1"/>
    </xf>
    <xf numFmtId="176" fontId="0" fillId="0" borderId="11" xfId="0" applyNumberFormat="1" applyFont="1" applyFill="1" applyBorder="1" applyAlignment="1" quotePrefix="1">
      <alignment horizontal="center" vertical="center"/>
    </xf>
    <xf numFmtId="176" fontId="0" fillId="0" borderId="11" xfId="0" applyNumberFormat="1" applyFont="1" applyFill="1" applyBorder="1" applyAlignment="1">
      <alignment horizontal="center" vertical="center"/>
    </xf>
    <xf numFmtId="0" fontId="0" fillId="0" borderId="11" xfId="57" applyFont="1" applyFill="1" applyBorder="1" applyAlignment="1">
      <alignment horizontal="center" vertical="center" wrapText="1"/>
      <protection/>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1" xfId="0" applyNumberFormat="1"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176" fontId="0" fillId="0" borderId="11"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176" fontId="0" fillId="0" borderId="11" xfId="0" applyNumberFormat="1" applyFill="1" applyBorder="1" applyAlignment="1">
      <alignment horizontal="right" vertical="center" wrapText="1"/>
    </xf>
    <xf numFmtId="49" fontId="0" fillId="0" borderId="11" xfId="0" applyNumberFormat="1" applyFill="1" applyBorder="1" applyAlignment="1" quotePrefix="1">
      <alignment horizontal="center" vertical="center"/>
    </xf>
    <xf numFmtId="49" fontId="0" fillId="0" borderId="11" xfId="0" applyNumberFormat="1" applyFill="1" applyBorder="1" applyAlignment="1">
      <alignment horizontal="center" vertical="center"/>
    </xf>
    <xf numFmtId="49" fontId="0" fillId="0" borderId="11" xfId="0" applyNumberFormat="1" applyFill="1" applyBorder="1" applyAlignment="1">
      <alignment horizontal="right" vertical="center"/>
    </xf>
    <xf numFmtId="176" fontId="0" fillId="0" borderId="11" xfId="0" applyNumberFormat="1" applyFill="1" applyBorder="1" applyAlignment="1" quotePrefix="1">
      <alignment horizontal="center" vertical="center"/>
    </xf>
    <xf numFmtId="176" fontId="0" fillId="0" borderId="11" xfId="0" applyNumberFormat="1" applyFill="1" applyBorder="1" applyAlignment="1">
      <alignment horizontal="center" vertical="center"/>
    </xf>
    <xf numFmtId="176" fontId="0" fillId="0" borderId="11" xfId="0" applyNumberFormat="1" applyFill="1" applyBorder="1" applyAlignment="1">
      <alignment horizontal="right" vertical="center"/>
    </xf>
    <xf numFmtId="49" fontId="0" fillId="0" borderId="13"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0" fillId="0" borderId="15" xfId="0" applyNumberFormat="1" applyFont="1" applyFill="1" applyBorder="1" applyAlignment="1">
      <alignment horizontal="right" vertical="center"/>
    </xf>
    <xf numFmtId="49" fontId="0" fillId="0" borderId="14" xfId="0" applyNumberFormat="1" applyFon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right" vertical="center"/>
    </xf>
    <xf numFmtId="176" fontId="0" fillId="0" borderId="11" xfId="0" applyNumberFormat="1" applyFill="1" applyBorder="1" applyAlignment="1" quotePrefix="1">
      <alignment horizontal="right" vertical="center" wrapText="1"/>
    </xf>
    <xf numFmtId="0" fontId="2" fillId="0" borderId="0" xfId="57" applyFont="1" applyFill="1" applyAlignment="1">
      <alignment horizontal="center" vertical="center" wrapText="1"/>
      <protection/>
    </xf>
    <xf numFmtId="0" fontId="2" fillId="0" borderId="0" xfId="57" applyFont="1" applyFill="1" applyAlignment="1">
      <alignment horizontal="right" vertical="center" wrapText="1"/>
      <protection/>
    </xf>
    <xf numFmtId="0" fontId="0" fillId="0" borderId="11" xfId="57" applyFont="1" applyFill="1" applyBorder="1" applyAlignment="1">
      <alignment horizontal="right" vertical="center" wrapText="1"/>
      <protection/>
    </xf>
    <xf numFmtId="0" fontId="0" fillId="0" borderId="0" xfId="57" applyFont="1" applyFill="1" applyBorder="1" applyAlignment="1">
      <alignment horizontal="left" vertical="center" wrapText="1"/>
      <protection/>
    </xf>
    <xf numFmtId="0" fontId="0" fillId="0" borderId="0" xfId="57" applyFont="1" applyFill="1" applyBorder="1" applyAlignment="1">
      <alignment horizontal="left" vertical="center"/>
      <protection/>
    </xf>
    <xf numFmtId="0" fontId="0" fillId="0" borderId="0" xfId="57" applyFont="1" applyFill="1" applyBorder="1" applyAlignment="1">
      <alignment horizontal="right" vertical="center"/>
      <protection/>
    </xf>
    <xf numFmtId="0" fontId="9" fillId="0" borderId="0" xfId="54" applyFont="1" applyAlignment="1">
      <alignment horizontal="center" vertical="center"/>
      <protection/>
    </xf>
    <xf numFmtId="0" fontId="54" fillId="0" borderId="11" xfId="0" applyFont="1" applyBorder="1" applyAlignment="1">
      <alignment horizontal="center" vertical="center"/>
    </xf>
    <xf numFmtId="0" fontId="57" fillId="0" borderId="0" xfId="54" applyFont="1" applyAlignment="1">
      <alignment horizontal="left" vertical="center"/>
      <protection/>
    </xf>
    <xf numFmtId="0" fontId="2" fillId="35" borderId="0" xfId="57" applyFont="1" applyFill="1" applyAlignment="1">
      <alignment horizontal="center" vertical="center" wrapText="1"/>
      <protection/>
    </xf>
    <xf numFmtId="0" fontId="6" fillId="0" borderId="11"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11" xfId="57" applyFont="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0" fontId="0" fillId="0" borderId="19" xfId="57" applyFont="1" applyFill="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27" xfId="57" applyFont="1" applyFill="1" applyBorder="1" applyAlignment="1">
      <alignment horizontal="left" vertical="center" wrapText="1"/>
      <protection/>
    </xf>
    <xf numFmtId="0" fontId="0" fillId="0" borderId="27" xfId="57" applyFont="1" applyFill="1" applyBorder="1" applyAlignment="1">
      <alignment horizontal="left" vertical="center"/>
      <protection/>
    </xf>
    <xf numFmtId="0" fontId="0" fillId="0" borderId="28" xfId="57" applyFont="1" applyFill="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30"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4">
      <selection activeCell="A21" sqref="A21:F21"/>
    </sheetView>
  </sheetViews>
  <sheetFormatPr defaultColWidth="8.75390625" defaultRowHeight="14.25"/>
  <cols>
    <col min="1" max="1" width="31.25390625" style="54" customWidth="1"/>
    <col min="2" max="2" width="4.00390625" style="54" customWidth="1"/>
    <col min="3" max="3" width="11.25390625" style="54" customWidth="1"/>
    <col min="4" max="4" width="30.00390625" style="54" customWidth="1"/>
    <col min="5" max="5" width="9.375" style="54" customWidth="1"/>
    <col min="6" max="6" width="16.75390625" style="54" customWidth="1"/>
    <col min="7" max="8" width="9.00390625" style="101" bestFit="1" customWidth="1"/>
    <col min="9" max="32" width="9.00390625" style="54" bestFit="1" customWidth="1"/>
    <col min="33" max="16384" width="8.75390625" style="54" customWidth="1"/>
  </cols>
  <sheetData>
    <row r="1" spans="1:6" ht="14.25">
      <c r="A1" s="55"/>
      <c r="F1" s="102"/>
    </row>
    <row r="2" spans="1:8" s="52" customFormat="1" ht="18" customHeight="1">
      <c r="A2" s="113" t="s">
        <v>0</v>
      </c>
      <c r="B2" s="113"/>
      <c r="C2" s="113"/>
      <c r="D2" s="113"/>
      <c r="E2" s="113"/>
      <c r="F2" s="113"/>
      <c r="G2" s="103"/>
      <c r="H2" s="103"/>
    </row>
    <row r="3" ht="9.75" customHeight="1">
      <c r="F3" s="6" t="s">
        <v>1</v>
      </c>
    </row>
    <row r="4" spans="1:6" ht="15" customHeight="1">
      <c r="A4" s="7" t="s">
        <v>2</v>
      </c>
      <c r="F4" s="6" t="s">
        <v>3</v>
      </c>
    </row>
    <row r="5" spans="1:8" s="53" customFormat="1" ht="21.75" customHeight="1">
      <c r="A5" s="114" t="s">
        <v>4</v>
      </c>
      <c r="B5" s="115"/>
      <c r="C5" s="115"/>
      <c r="D5" s="114" t="s">
        <v>5</v>
      </c>
      <c r="E5" s="115"/>
      <c r="F5" s="115"/>
      <c r="G5" s="104"/>
      <c r="H5" s="104"/>
    </row>
    <row r="6" spans="1:8" s="53" customFormat="1" ht="21.75" customHeight="1">
      <c r="A6" s="106" t="s">
        <v>6</v>
      </c>
      <c r="B6" s="107" t="s">
        <v>7</v>
      </c>
      <c r="C6" s="56" t="s">
        <v>8</v>
      </c>
      <c r="D6" s="106" t="s">
        <v>6</v>
      </c>
      <c r="E6" s="107" t="s">
        <v>7</v>
      </c>
      <c r="F6" s="56" t="s">
        <v>8</v>
      </c>
      <c r="G6" s="104"/>
      <c r="H6" s="104"/>
    </row>
    <row r="7" spans="1:8" s="53" customFormat="1" ht="21.75" customHeight="1">
      <c r="A7" s="106" t="s">
        <v>9</v>
      </c>
      <c r="B7" s="56"/>
      <c r="C7" s="106" t="s">
        <v>10</v>
      </c>
      <c r="D7" s="106" t="s">
        <v>9</v>
      </c>
      <c r="E7" s="56"/>
      <c r="F7" s="106" t="s">
        <v>11</v>
      </c>
      <c r="G7" s="104"/>
      <c r="H7" s="104"/>
    </row>
    <row r="8" spans="1:8" s="53" customFormat="1" ht="21.75" customHeight="1">
      <c r="A8" s="108" t="s">
        <v>12</v>
      </c>
      <c r="B8" s="109" t="s">
        <v>10</v>
      </c>
      <c r="C8" s="61">
        <f>4446.95+1720-539</f>
        <v>5627.95</v>
      </c>
      <c r="D8" s="108" t="s">
        <v>13</v>
      </c>
      <c r="E8" s="109" t="s">
        <v>14</v>
      </c>
      <c r="F8" s="61">
        <f>7032.4-238.45</f>
        <v>6793.95</v>
      </c>
      <c r="G8" s="104"/>
      <c r="H8" s="104"/>
    </row>
    <row r="9" spans="1:8" s="53" customFormat="1" ht="21.75" customHeight="1">
      <c r="A9" s="59" t="s">
        <v>15</v>
      </c>
      <c r="B9" s="109" t="s">
        <v>11</v>
      </c>
      <c r="C9" s="61">
        <v>539</v>
      </c>
      <c r="D9" s="108" t="s">
        <v>16</v>
      </c>
      <c r="E9" s="109" t="s">
        <v>17</v>
      </c>
      <c r="F9" s="61"/>
      <c r="G9" s="104"/>
      <c r="H9" s="104"/>
    </row>
    <row r="10" spans="1:8" s="53" customFormat="1" ht="21.75" customHeight="1">
      <c r="A10" s="59" t="s">
        <v>18</v>
      </c>
      <c r="B10" s="109" t="s">
        <v>19</v>
      </c>
      <c r="C10" s="61"/>
      <c r="D10" s="108" t="s">
        <v>20</v>
      </c>
      <c r="E10" s="109" t="s">
        <v>21</v>
      </c>
      <c r="F10" s="61"/>
      <c r="G10" s="104"/>
      <c r="H10" s="104"/>
    </row>
    <row r="11" spans="1:8" s="53" customFormat="1" ht="21.75" customHeight="1">
      <c r="A11" s="59" t="s">
        <v>22</v>
      </c>
      <c r="B11" s="109" t="s">
        <v>23</v>
      </c>
      <c r="C11" s="61"/>
      <c r="D11" s="108" t="s">
        <v>24</v>
      </c>
      <c r="E11" s="109" t="s">
        <v>25</v>
      </c>
      <c r="F11" s="61"/>
      <c r="G11" s="104"/>
      <c r="H11" s="104"/>
    </row>
    <row r="12" spans="1:8" s="53" customFormat="1" ht="21.75" customHeight="1">
      <c r="A12" s="59" t="s">
        <v>26</v>
      </c>
      <c r="B12" s="109" t="s">
        <v>27</v>
      </c>
      <c r="C12" s="61"/>
      <c r="D12" s="108" t="s">
        <v>28</v>
      </c>
      <c r="E12" s="109" t="s">
        <v>29</v>
      </c>
      <c r="F12" s="61"/>
      <c r="G12" s="104"/>
      <c r="H12" s="104"/>
    </row>
    <row r="13" spans="1:8" s="53" customFormat="1" ht="21.75" customHeight="1">
      <c r="A13" s="59" t="s">
        <v>30</v>
      </c>
      <c r="B13" s="109" t="s">
        <v>31</v>
      </c>
      <c r="C13" s="61"/>
      <c r="D13" s="108" t="s">
        <v>32</v>
      </c>
      <c r="E13" s="109" t="s">
        <v>33</v>
      </c>
      <c r="F13" s="61"/>
      <c r="G13" s="104"/>
      <c r="H13" s="104"/>
    </row>
    <row r="14" spans="1:8" s="53" customFormat="1" ht="21.75" customHeight="1">
      <c r="A14" s="59" t="s">
        <v>34</v>
      </c>
      <c r="B14" s="109" t="s">
        <v>35</v>
      </c>
      <c r="C14" s="61"/>
      <c r="D14" s="63" t="s">
        <v>36</v>
      </c>
      <c r="E14" s="109" t="s">
        <v>37</v>
      </c>
      <c r="F14" s="61"/>
      <c r="G14" s="104"/>
      <c r="H14" s="104"/>
    </row>
    <row r="15" spans="1:8" s="53" customFormat="1" ht="21.75" customHeight="1">
      <c r="A15" s="59" t="s">
        <v>38</v>
      </c>
      <c r="B15" s="109" t="s">
        <v>39</v>
      </c>
      <c r="C15" s="59"/>
      <c r="D15" s="59"/>
      <c r="E15" s="109" t="s">
        <v>40</v>
      </c>
      <c r="F15" s="60"/>
      <c r="G15" s="104"/>
      <c r="H15" s="104"/>
    </row>
    <row r="16" spans="1:8" s="53" customFormat="1" ht="21.75" customHeight="1">
      <c r="A16" s="105"/>
      <c r="B16" s="109" t="s">
        <v>41</v>
      </c>
      <c r="C16" s="61"/>
      <c r="D16" s="105"/>
      <c r="E16" s="109" t="s">
        <v>42</v>
      </c>
      <c r="F16" s="64"/>
      <c r="G16" s="104"/>
      <c r="H16" s="104"/>
    </row>
    <row r="17" spans="1:8" s="53" customFormat="1" ht="21.75" customHeight="1">
      <c r="A17" s="110" t="s">
        <v>43</v>
      </c>
      <c r="B17" s="109" t="s">
        <v>44</v>
      </c>
      <c r="C17" s="61">
        <f>SUM(C8:C16)</f>
        <v>6166.95</v>
      </c>
      <c r="D17" s="110" t="s">
        <v>45</v>
      </c>
      <c r="E17" s="109" t="s">
        <v>46</v>
      </c>
      <c r="F17" s="65">
        <f>SUM(F8:F16)</f>
        <v>6793.95</v>
      </c>
      <c r="G17" s="104"/>
      <c r="H17" s="104"/>
    </row>
    <row r="18" spans="1:8" s="53" customFormat="1" ht="21.75" customHeight="1">
      <c r="A18" s="59" t="s">
        <v>47</v>
      </c>
      <c r="B18" s="109" t="s">
        <v>48</v>
      </c>
      <c r="C18" s="61"/>
      <c r="D18" s="59" t="s">
        <v>49</v>
      </c>
      <c r="E18" s="109" t="s">
        <v>50</v>
      </c>
      <c r="F18" s="65"/>
      <c r="G18" s="104"/>
      <c r="H18" s="104"/>
    </row>
    <row r="19" spans="1:8" s="53" customFormat="1" ht="21.75" customHeight="1">
      <c r="A19" s="59" t="s">
        <v>51</v>
      </c>
      <c r="B19" s="109" t="s">
        <v>52</v>
      </c>
      <c r="C19" s="61">
        <v>954</v>
      </c>
      <c r="D19" s="59" t="s">
        <v>53</v>
      </c>
      <c r="E19" s="109" t="s">
        <v>54</v>
      </c>
      <c r="F19" s="65">
        <v>327</v>
      </c>
      <c r="G19" s="104"/>
      <c r="H19" s="104"/>
    </row>
    <row r="20" spans="1:6" ht="21.75" customHeight="1">
      <c r="A20" s="110" t="s">
        <v>55</v>
      </c>
      <c r="B20" s="109" t="s">
        <v>56</v>
      </c>
      <c r="C20" s="61">
        <f>C17+C19</f>
        <v>7120.95</v>
      </c>
      <c r="D20" s="110" t="s">
        <v>55</v>
      </c>
      <c r="E20" s="109" t="s">
        <v>57</v>
      </c>
      <c r="F20" s="61">
        <f>F17+F19</f>
        <v>7120.95</v>
      </c>
    </row>
    <row r="21" spans="1:6" ht="51" customHeight="1">
      <c r="A21" s="116" t="s">
        <v>58</v>
      </c>
      <c r="B21" s="117"/>
      <c r="C21" s="117"/>
      <c r="D21" s="117"/>
      <c r="E21" s="117"/>
      <c r="F21" s="11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34"/>
  <sheetViews>
    <sheetView zoomScaleSheetLayoutView="160" zoomScalePageLayoutView="0" workbookViewId="0" topLeftCell="A1">
      <selection activeCell="D8" sqref="D8"/>
    </sheetView>
  </sheetViews>
  <sheetFormatPr defaultColWidth="8.75390625" defaultRowHeight="14.25"/>
  <cols>
    <col min="1" max="2" width="4.625" style="69" customWidth="1"/>
    <col min="3" max="3" width="20.75390625" style="69" customWidth="1"/>
    <col min="4" max="4" width="20.75390625" style="88" customWidth="1"/>
    <col min="5" max="5" width="13.625" style="88" customWidth="1"/>
    <col min="6" max="6" width="13.625" style="69" customWidth="1"/>
    <col min="7" max="7" width="11.75390625" style="69" customWidth="1"/>
    <col min="8" max="8" width="10.875" style="69" customWidth="1"/>
    <col min="9" max="10" width="13.625" style="69" customWidth="1"/>
    <col min="11" max="32" width="9.00390625" style="69" bestFit="1" customWidth="1"/>
    <col min="33" max="16384" width="8.75390625" style="69" customWidth="1"/>
  </cols>
  <sheetData>
    <row r="1" spans="1:10" s="66" customFormat="1" ht="20.25">
      <c r="A1" s="118" t="s">
        <v>59</v>
      </c>
      <c r="B1" s="118"/>
      <c r="C1" s="118"/>
      <c r="D1" s="118"/>
      <c r="E1" s="118"/>
      <c r="F1" s="118"/>
      <c r="G1" s="118"/>
      <c r="H1" s="118"/>
      <c r="I1" s="118"/>
      <c r="J1" s="118"/>
    </row>
    <row r="2" ht="14.25">
      <c r="J2" s="53" t="s">
        <v>60</v>
      </c>
    </row>
    <row r="3" spans="1:10" ht="14.25">
      <c r="A3" s="89" t="s">
        <v>2</v>
      </c>
      <c r="F3" s="90"/>
      <c r="J3" s="53" t="s">
        <v>3</v>
      </c>
    </row>
    <row r="4" spans="1:11" s="87" customFormat="1" ht="22.5" customHeight="1">
      <c r="A4" s="119" t="s">
        <v>6</v>
      </c>
      <c r="B4" s="120"/>
      <c r="C4" s="120"/>
      <c r="D4" s="119" t="s">
        <v>43</v>
      </c>
      <c r="E4" s="119" t="s">
        <v>61</v>
      </c>
      <c r="F4" s="119" t="s">
        <v>62</v>
      </c>
      <c r="G4" s="119" t="s">
        <v>63</v>
      </c>
      <c r="H4" s="119" t="s">
        <v>64</v>
      </c>
      <c r="I4" s="119" t="s">
        <v>65</v>
      </c>
      <c r="J4" s="119" t="s">
        <v>66</v>
      </c>
      <c r="K4" s="100"/>
    </row>
    <row r="5" spans="1:11" s="87" customFormat="1" ht="22.5" customHeight="1">
      <c r="A5" s="120" t="s">
        <v>67</v>
      </c>
      <c r="B5" s="120"/>
      <c r="C5" s="119" t="s">
        <v>68</v>
      </c>
      <c r="D5" s="120"/>
      <c r="E5" s="120"/>
      <c r="F5" s="120"/>
      <c r="G5" s="120"/>
      <c r="H5" s="120"/>
      <c r="I5" s="120"/>
      <c r="J5" s="120"/>
      <c r="K5" s="100"/>
    </row>
    <row r="6" spans="1:11" s="87" customFormat="1" ht="22.5" customHeight="1">
      <c r="A6" s="120"/>
      <c r="B6" s="120"/>
      <c r="C6" s="120"/>
      <c r="D6" s="120"/>
      <c r="E6" s="120"/>
      <c r="F6" s="120"/>
      <c r="G6" s="120"/>
      <c r="H6" s="120"/>
      <c r="I6" s="120"/>
      <c r="J6" s="120"/>
      <c r="K6" s="100"/>
    </row>
    <row r="7" spans="1:11" ht="22.5" customHeight="1">
      <c r="A7" s="121" t="s">
        <v>69</v>
      </c>
      <c r="B7" s="122"/>
      <c r="C7" s="122"/>
      <c r="D7" s="111" t="s">
        <v>10</v>
      </c>
      <c r="E7" s="111" t="s">
        <v>11</v>
      </c>
      <c r="F7" s="111" t="s">
        <v>19</v>
      </c>
      <c r="G7" s="111" t="s">
        <v>23</v>
      </c>
      <c r="H7" s="111" t="s">
        <v>27</v>
      </c>
      <c r="I7" s="111" t="s">
        <v>31</v>
      </c>
      <c r="J7" s="74" t="s">
        <v>35</v>
      </c>
      <c r="K7" s="78"/>
    </row>
    <row r="8" spans="1:11" ht="22.5" customHeight="1">
      <c r="A8" s="121" t="s">
        <v>70</v>
      </c>
      <c r="B8" s="122"/>
      <c r="C8" s="122"/>
      <c r="D8" s="91">
        <f>SUM(D9:D27)</f>
        <v>6166.95</v>
      </c>
      <c r="E8" s="91">
        <f>SUM(E9:E27)</f>
        <v>6166.95</v>
      </c>
      <c r="F8" s="76"/>
      <c r="G8" s="76"/>
      <c r="H8" s="76"/>
      <c r="I8" s="76"/>
      <c r="J8" s="76"/>
      <c r="K8" s="78"/>
    </row>
    <row r="9" spans="1:11" ht="22.5" customHeight="1">
      <c r="A9" s="123">
        <v>2010101</v>
      </c>
      <c r="B9" s="123"/>
      <c r="C9" s="25" t="s">
        <v>71</v>
      </c>
      <c r="D9" s="91">
        <f>E9</f>
        <v>154.10000000000002</v>
      </c>
      <c r="E9" s="9">
        <f>112.43+41.67</f>
        <v>154.10000000000002</v>
      </c>
      <c r="F9" s="76"/>
      <c r="G9" s="76"/>
      <c r="H9" s="76"/>
      <c r="I9" s="76"/>
      <c r="J9" s="76"/>
      <c r="K9" s="78"/>
    </row>
    <row r="10" spans="1:11" ht="22.5" customHeight="1">
      <c r="A10" s="123">
        <v>2010708</v>
      </c>
      <c r="B10" s="123"/>
      <c r="C10" s="25" t="s">
        <v>72</v>
      </c>
      <c r="D10" s="91">
        <f aca="true" t="shared" si="0" ref="D10:D27">E10</f>
        <v>150</v>
      </c>
      <c r="E10" s="10">
        <v>150</v>
      </c>
      <c r="F10" s="76"/>
      <c r="G10" s="76"/>
      <c r="H10" s="76"/>
      <c r="I10" s="76"/>
      <c r="J10" s="76"/>
      <c r="K10" s="78"/>
    </row>
    <row r="11" spans="1:11" ht="34.5" customHeight="1">
      <c r="A11" s="123">
        <v>2019999</v>
      </c>
      <c r="B11" s="123"/>
      <c r="C11" s="25" t="s">
        <v>73</v>
      </c>
      <c r="D11" s="91">
        <f t="shared" si="0"/>
        <v>10</v>
      </c>
      <c r="E11" s="10">
        <v>10</v>
      </c>
      <c r="F11" s="76"/>
      <c r="G11" s="76"/>
      <c r="H11" s="76"/>
      <c r="I11" s="76"/>
      <c r="J11" s="76"/>
      <c r="K11" s="78"/>
    </row>
    <row r="12" spans="1:11" ht="34.5" customHeight="1">
      <c r="A12" s="123">
        <v>2080505</v>
      </c>
      <c r="B12" s="123"/>
      <c r="C12" s="25" t="s">
        <v>74</v>
      </c>
      <c r="D12" s="91">
        <f t="shared" si="0"/>
        <v>296.15</v>
      </c>
      <c r="E12" s="10">
        <v>296.15</v>
      </c>
      <c r="F12" s="76"/>
      <c r="G12" s="76"/>
      <c r="H12" s="76"/>
      <c r="I12" s="76"/>
      <c r="J12" s="76"/>
      <c r="K12" s="78"/>
    </row>
    <row r="13" spans="1:11" ht="22.5" customHeight="1">
      <c r="A13" s="123">
        <v>2080801</v>
      </c>
      <c r="B13" s="123"/>
      <c r="C13" s="25" t="s">
        <v>75</v>
      </c>
      <c r="D13" s="91">
        <f t="shared" si="0"/>
        <v>0.76</v>
      </c>
      <c r="E13" s="10">
        <v>0.76</v>
      </c>
      <c r="F13" s="76"/>
      <c r="G13" s="76"/>
      <c r="H13" s="76"/>
      <c r="I13" s="76"/>
      <c r="J13" s="76"/>
      <c r="K13" s="78"/>
    </row>
    <row r="14" spans="1:11" ht="42" customHeight="1">
      <c r="A14" s="123">
        <v>2081199</v>
      </c>
      <c r="B14" s="123"/>
      <c r="C14" s="25" t="s">
        <v>76</v>
      </c>
      <c r="D14" s="91">
        <f t="shared" si="0"/>
        <v>15.4</v>
      </c>
      <c r="E14" s="10">
        <v>15.4</v>
      </c>
      <c r="F14" s="76"/>
      <c r="G14" s="76"/>
      <c r="H14" s="76"/>
      <c r="I14" s="76"/>
      <c r="J14" s="76"/>
      <c r="K14" s="78"/>
    </row>
    <row r="15" spans="1:11" ht="22.5" customHeight="1">
      <c r="A15" s="123">
        <v>2120806</v>
      </c>
      <c r="B15" s="123"/>
      <c r="C15" s="25" t="s">
        <v>77</v>
      </c>
      <c r="D15" s="91">
        <f t="shared" si="0"/>
        <v>1720</v>
      </c>
      <c r="E15" s="10">
        <v>1720</v>
      </c>
      <c r="F15" s="76"/>
      <c r="G15" s="76"/>
      <c r="H15" s="76"/>
      <c r="I15" s="76"/>
      <c r="J15" s="76"/>
      <c r="K15" s="78"/>
    </row>
    <row r="16" spans="1:11" ht="22.5" customHeight="1">
      <c r="A16" s="123">
        <v>2200101</v>
      </c>
      <c r="B16" s="123"/>
      <c r="C16" s="25" t="s">
        <v>71</v>
      </c>
      <c r="D16" s="91">
        <f t="shared" si="0"/>
        <v>1152.15</v>
      </c>
      <c r="E16" s="10">
        <f>420+14.23+717.92</f>
        <v>1152.15</v>
      </c>
      <c r="F16" s="76"/>
      <c r="G16" s="76"/>
      <c r="H16" s="76"/>
      <c r="I16" s="76"/>
      <c r="J16" s="76"/>
      <c r="K16" s="78"/>
    </row>
    <row r="17" spans="1:11" ht="22.5" customHeight="1">
      <c r="A17" s="123">
        <v>2200110</v>
      </c>
      <c r="B17" s="123"/>
      <c r="C17" s="25" t="s">
        <v>78</v>
      </c>
      <c r="D17" s="91">
        <f t="shared" si="0"/>
        <v>521.6</v>
      </c>
      <c r="E17" s="10">
        <v>521.6</v>
      </c>
      <c r="F17" s="76"/>
      <c r="G17" s="76"/>
      <c r="H17" s="76"/>
      <c r="I17" s="76"/>
      <c r="J17" s="76"/>
      <c r="K17" s="78"/>
    </row>
    <row r="18" spans="1:11" ht="22.5" customHeight="1">
      <c r="A18" s="123">
        <v>2200111</v>
      </c>
      <c r="B18" s="123"/>
      <c r="C18" s="25" t="s">
        <v>79</v>
      </c>
      <c r="D18" s="91">
        <f t="shared" si="0"/>
        <v>850</v>
      </c>
      <c r="E18" s="10">
        <v>850</v>
      </c>
      <c r="F18" s="76"/>
      <c r="G18" s="76"/>
      <c r="H18" s="76"/>
      <c r="I18" s="76"/>
      <c r="J18" s="76"/>
      <c r="K18" s="78"/>
    </row>
    <row r="19" spans="1:11" ht="30.75" customHeight="1">
      <c r="A19" s="123">
        <v>2200199</v>
      </c>
      <c r="B19" s="123"/>
      <c r="C19" s="25" t="s">
        <v>80</v>
      </c>
      <c r="D19" s="91">
        <f t="shared" si="0"/>
        <v>508.88</v>
      </c>
      <c r="E19" s="10">
        <f>49+68.02+391.86</f>
        <v>508.88</v>
      </c>
      <c r="F19" s="76"/>
      <c r="G19" s="76"/>
      <c r="H19" s="76"/>
      <c r="I19" s="76"/>
      <c r="J19" s="76"/>
      <c r="K19" s="78"/>
    </row>
    <row r="20" spans="1:11" ht="22.5" customHeight="1">
      <c r="A20" s="123">
        <v>2200304</v>
      </c>
      <c r="B20" s="123"/>
      <c r="C20" s="25" t="s">
        <v>81</v>
      </c>
      <c r="D20" s="91">
        <f t="shared" si="0"/>
        <v>15</v>
      </c>
      <c r="E20" s="10">
        <v>15</v>
      </c>
      <c r="F20" s="76"/>
      <c r="G20" s="76"/>
      <c r="H20" s="76"/>
      <c r="I20" s="76"/>
      <c r="J20" s="76"/>
      <c r="K20" s="78"/>
    </row>
    <row r="21" spans="1:11" ht="33" customHeight="1">
      <c r="A21" s="124" t="s">
        <v>82</v>
      </c>
      <c r="B21" s="125"/>
      <c r="C21" s="25" t="s">
        <v>83</v>
      </c>
      <c r="D21" s="91">
        <f t="shared" si="0"/>
        <v>53.46</v>
      </c>
      <c r="E21" s="91">
        <f>3.56+49.9</f>
        <v>53.46</v>
      </c>
      <c r="F21" s="76"/>
      <c r="G21" s="76"/>
      <c r="H21" s="76"/>
      <c r="I21" s="76"/>
      <c r="J21" s="76"/>
      <c r="K21" s="78"/>
    </row>
    <row r="22" spans="1:11" ht="22.5" customHeight="1">
      <c r="A22" s="124" t="s">
        <v>84</v>
      </c>
      <c r="B22" s="125"/>
      <c r="C22" s="92" t="s">
        <v>85</v>
      </c>
      <c r="D22" s="91">
        <f t="shared" si="0"/>
        <v>210</v>
      </c>
      <c r="E22" s="93">
        <f>150+60</f>
        <v>210</v>
      </c>
      <c r="F22" s="76"/>
      <c r="G22" s="76"/>
      <c r="H22" s="76"/>
      <c r="I22" s="76"/>
      <c r="J22" s="76"/>
      <c r="K22" s="78"/>
    </row>
    <row r="23" spans="1:11" ht="22.5" customHeight="1">
      <c r="A23" s="124" t="s">
        <v>86</v>
      </c>
      <c r="B23" s="125"/>
      <c r="C23" s="92" t="s">
        <v>87</v>
      </c>
      <c r="D23" s="91">
        <f t="shared" si="0"/>
        <v>105.18</v>
      </c>
      <c r="E23" s="91">
        <f>19.65+5.69+79.84</f>
        <v>105.18</v>
      </c>
      <c r="F23" s="76"/>
      <c r="G23" s="76"/>
      <c r="H23" s="76"/>
      <c r="I23" s="76"/>
      <c r="J23" s="76"/>
      <c r="K23" s="78"/>
    </row>
    <row r="24" spans="1:10" ht="22.5" customHeight="1">
      <c r="A24" s="126">
        <v>220150</v>
      </c>
      <c r="B24" s="126"/>
      <c r="C24" s="92" t="s">
        <v>88</v>
      </c>
      <c r="D24" s="91">
        <f t="shared" si="0"/>
        <v>289.36</v>
      </c>
      <c r="E24" s="91">
        <v>289.36</v>
      </c>
      <c r="F24" s="94"/>
      <c r="G24" s="94"/>
      <c r="H24" s="94"/>
      <c r="I24" s="94"/>
      <c r="J24" s="94"/>
    </row>
    <row r="25" spans="1:10" ht="22.5" customHeight="1">
      <c r="A25" s="126" t="s">
        <v>89</v>
      </c>
      <c r="B25" s="126"/>
      <c r="C25" s="95" t="s">
        <v>76</v>
      </c>
      <c r="D25" s="91">
        <f t="shared" si="0"/>
        <v>9.91</v>
      </c>
      <c r="E25" s="93">
        <f>0.7+9.21</f>
        <v>9.91</v>
      </c>
      <c r="F25" s="94"/>
      <c r="G25" s="94"/>
      <c r="H25" s="94"/>
      <c r="I25" s="94"/>
      <c r="J25" s="94"/>
    </row>
    <row r="26" spans="1:10" ht="22.5" customHeight="1">
      <c r="A26" s="124" t="s">
        <v>90</v>
      </c>
      <c r="B26" s="125"/>
      <c r="C26" s="95" t="s">
        <v>91</v>
      </c>
      <c r="D26" s="91">
        <f t="shared" si="0"/>
        <v>80</v>
      </c>
      <c r="E26" s="93">
        <v>80</v>
      </c>
      <c r="F26" s="94"/>
      <c r="G26" s="94"/>
      <c r="H26" s="94"/>
      <c r="I26" s="94"/>
      <c r="J26" s="94"/>
    </row>
    <row r="27" spans="1:10" ht="22.5" customHeight="1">
      <c r="A27" s="124" t="s">
        <v>92</v>
      </c>
      <c r="B27" s="125"/>
      <c r="C27" s="95" t="s">
        <v>93</v>
      </c>
      <c r="D27" s="91">
        <f t="shared" si="0"/>
        <v>25</v>
      </c>
      <c r="E27" s="93">
        <v>25</v>
      </c>
      <c r="F27" s="94"/>
      <c r="G27" s="94"/>
      <c r="H27" s="94"/>
      <c r="I27" s="94"/>
      <c r="J27" s="94"/>
    </row>
    <row r="28" spans="1:10" ht="22.5" customHeight="1">
      <c r="A28" s="126"/>
      <c r="B28" s="126"/>
      <c r="C28" s="92"/>
      <c r="D28" s="93"/>
      <c r="E28" s="93"/>
      <c r="F28" s="94"/>
      <c r="G28" s="94"/>
      <c r="H28" s="94"/>
      <c r="I28" s="94"/>
      <c r="J28" s="94"/>
    </row>
    <row r="29" spans="1:10" ht="22.5" customHeight="1">
      <c r="A29" s="126"/>
      <c r="B29" s="126"/>
      <c r="C29" s="92"/>
      <c r="D29" s="93"/>
      <c r="E29" s="93"/>
      <c r="F29" s="94"/>
      <c r="G29" s="94"/>
      <c r="H29" s="94"/>
      <c r="I29" s="94"/>
      <c r="J29" s="94"/>
    </row>
    <row r="30" spans="1:10" ht="22.5" customHeight="1">
      <c r="A30" s="126"/>
      <c r="B30" s="126"/>
      <c r="C30" s="92"/>
      <c r="D30" s="93"/>
      <c r="E30" s="93"/>
      <c r="F30" s="94"/>
      <c r="G30" s="94"/>
      <c r="H30" s="94"/>
      <c r="I30" s="94"/>
      <c r="J30" s="94"/>
    </row>
    <row r="31" spans="1:10" ht="22.5" customHeight="1">
      <c r="A31" s="96"/>
      <c r="B31" s="96"/>
      <c r="C31" s="97"/>
      <c r="F31" s="98"/>
      <c r="G31" s="98"/>
      <c r="H31" s="98"/>
      <c r="I31" s="98"/>
      <c r="J31" s="98"/>
    </row>
    <row r="32" spans="1:10" ht="30.75" customHeight="1">
      <c r="A32" s="127" t="s">
        <v>94</v>
      </c>
      <c r="B32" s="128"/>
      <c r="C32" s="128"/>
      <c r="D32" s="129"/>
      <c r="E32" s="129"/>
      <c r="F32" s="128"/>
      <c r="G32" s="128"/>
      <c r="H32" s="128"/>
      <c r="I32" s="128"/>
      <c r="J32" s="128"/>
    </row>
    <row r="33" ht="14.25">
      <c r="A33" s="99"/>
    </row>
    <row r="34" ht="14.25">
      <c r="A34" s="99"/>
    </row>
  </sheetData>
  <sheetProtection/>
  <mergeCells count="36">
    <mergeCell ref="A29:B29"/>
    <mergeCell ref="A30:B30"/>
    <mergeCell ref="A32:J32"/>
    <mergeCell ref="C5:C6"/>
    <mergeCell ref="D4:D6"/>
    <mergeCell ref="E4:E6"/>
    <mergeCell ref="F4:F6"/>
    <mergeCell ref="G4:G6"/>
    <mergeCell ref="H4:H6"/>
    <mergeCell ref="I4:I6"/>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J1"/>
    <mergeCell ref="A4:C4"/>
    <mergeCell ref="A7:C7"/>
    <mergeCell ref="A8:C8"/>
    <mergeCell ref="A9:B9"/>
    <mergeCell ref="A10:B10"/>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28"/>
  <sheetViews>
    <sheetView tabSelected="1" zoomScalePageLayoutView="0" workbookViewId="0" topLeftCell="A1">
      <selection activeCell="J1" sqref="J1:L16384"/>
    </sheetView>
  </sheetViews>
  <sheetFormatPr defaultColWidth="8.75390625" defaultRowHeight="14.25"/>
  <cols>
    <col min="1" max="1" width="5.625" style="70" customWidth="1"/>
    <col min="2" max="2" width="4.75390625" style="70" customWidth="1"/>
    <col min="3" max="3" width="24.50390625" style="70" customWidth="1"/>
    <col min="4" max="4" width="14.375" style="70" customWidth="1"/>
    <col min="5" max="9" width="14.625" style="70" customWidth="1"/>
    <col min="10" max="10" width="9.50390625" style="70" hidden="1" customWidth="1"/>
    <col min="11" max="11" width="12.625" style="71" hidden="1" customWidth="1"/>
    <col min="12" max="12" width="9.00390625" style="70" hidden="1" customWidth="1"/>
    <col min="13" max="32" width="9.00390625" style="70" bestFit="1" customWidth="1"/>
    <col min="33" max="16384" width="8.75390625" style="70" customWidth="1"/>
  </cols>
  <sheetData>
    <row r="1" spans="1:11" s="66" customFormat="1" ht="20.25">
      <c r="A1" s="130" t="s">
        <v>95</v>
      </c>
      <c r="B1" s="130"/>
      <c r="C1" s="131"/>
      <c r="D1" s="130"/>
      <c r="E1" s="130"/>
      <c r="F1" s="130"/>
      <c r="G1" s="130"/>
      <c r="H1" s="130"/>
      <c r="I1" s="130"/>
      <c r="K1" s="81"/>
    </row>
    <row r="2" ht="14.25">
      <c r="I2" s="6" t="s">
        <v>96</v>
      </c>
    </row>
    <row r="3" spans="1:9" ht="14.25">
      <c r="A3" s="7" t="s">
        <v>2</v>
      </c>
      <c r="F3" s="72"/>
      <c r="I3" s="6" t="s">
        <v>3</v>
      </c>
    </row>
    <row r="4" spans="1:11" s="67" customFormat="1" ht="22.5" customHeight="1">
      <c r="A4" s="132" t="s">
        <v>6</v>
      </c>
      <c r="B4" s="133"/>
      <c r="C4" s="134"/>
      <c r="D4" s="132" t="s">
        <v>45</v>
      </c>
      <c r="E4" s="132" t="s">
        <v>97</v>
      </c>
      <c r="F4" s="119" t="s">
        <v>98</v>
      </c>
      <c r="G4" s="119" t="s">
        <v>99</v>
      </c>
      <c r="H4" s="120" t="s">
        <v>100</v>
      </c>
      <c r="I4" s="119" t="s">
        <v>101</v>
      </c>
      <c r="J4" s="82"/>
      <c r="K4" s="83"/>
    </row>
    <row r="5" spans="1:11" s="67" customFormat="1" ht="22.5" customHeight="1">
      <c r="A5" s="120" t="s">
        <v>67</v>
      </c>
      <c r="B5" s="133"/>
      <c r="C5" s="147" t="s">
        <v>68</v>
      </c>
      <c r="D5" s="133"/>
      <c r="E5" s="133"/>
      <c r="F5" s="120"/>
      <c r="G5" s="120"/>
      <c r="H5" s="120"/>
      <c r="I5" s="120"/>
      <c r="J5" s="82"/>
      <c r="K5" s="83"/>
    </row>
    <row r="6" spans="1:11" s="67" customFormat="1" ht="22.5" customHeight="1">
      <c r="A6" s="133"/>
      <c r="B6" s="133"/>
      <c r="C6" s="134"/>
      <c r="D6" s="133"/>
      <c r="E6" s="133"/>
      <c r="F6" s="120"/>
      <c r="G6" s="120"/>
      <c r="H6" s="120"/>
      <c r="I6" s="120"/>
      <c r="J6" s="82"/>
      <c r="K6" s="83"/>
    </row>
    <row r="7" spans="1:11" s="68" customFormat="1" ht="22.5" customHeight="1">
      <c r="A7" s="135" t="s">
        <v>69</v>
      </c>
      <c r="B7" s="136"/>
      <c r="C7" s="137"/>
      <c r="D7" s="112" t="s">
        <v>10</v>
      </c>
      <c r="E7" s="112" t="s">
        <v>11</v>
      </c>
      <c r="F7" s="112" t="s">
        <v>19</v>
      </c>
      <c r="G7" s="74" t="s">
        <v>23</v>
      </c>
      <c r="H7" s="74" t="s">
        <v>27</v>
      </c>
      <c r="I7" s="74" t="s">
        <v>31</v>
      </c>
      <c r="J7" s="84"/>
      <c r="K7" s="71"/>
    </row>
    <row r="8" spans="1:12" ht="22.5" customHeight="1">
      <c r="A8" s="138" t="s">
        <v>70</v>
      </c>
      <c r="B8" s="139"/>
      <c r="C8" s="140"/>
      <c r="D8" s="51">
        <f>SUM(D9:D24)</f>
        <v>6793.949999999999</v>
      </c>
      <c r="E8" s="51">
        <f>SUM(E9:E24)</f>
        <v>6104.949999999999</v>
      </c>
      <c r="F8" s="51">
        <f>SUM(F9:F24)</f>
        <v>689</v>
      </c>
      <c r="G8" s="51"/>
      <c r="H8" s="51"/>
      <c r="I8" s="51"/>
      <c r="J8" s="51">
        <f>SUM(J9:J24)</f>
        <v>5277.01</v>
      </c>
      <c r="L8" s="70">
        <f>J8-K8</f>
        <v>5277.01</v>
      </c>
    </row>
    <row r="9" spans="1:11" s="69" customFormat="1" ht="22.5" customHeight="1">
      <c r="A9" s="123">
        <v>2010101</v>
      </c>
      <c r="B9" s="123"/>
      <c r="C9" s="75" t="s">
        <v>71</v>
      </c>
      <c r="D9" s="46">
        <f>E9</f>
        <v>1608.05</v>
      </c>
      <c r="E9" s="47">
        <f>112.43+43.02+1452.6</f>
        <v>1608.05</v>
      </c>
      <c r="F9" s="9"/>
      <c r="G9" s="76"/>
      <c r="H9" s="76"/>
      <c r="I9" s="76"/>
      <c r="J9" s="46">
        <f>105.45+885.66</f>
        <v>991.11</v>
      </c>
      <c r="K9" s="85">
        <f aca="true" t="shared" si="0" ref="K9:K18">(E9-J9)/J9</f>
        <v>0.6224737920109775</v>
      </c>
    </row>
    <row r="10" spans="1:11" s="69" customFormat="1" ht="22.5" customHeight="1">
      <c r="A10" s="123">
        <v>2010708</v>
      </c>
      <c r="B10" s="123"/>
      <c r="C10" s="75" t="s">
        <v>72</v>
      </c>
      <c r="D10" s="47">
        <f aca="true" t="shared" si="1" ref="D10:D15">E10+F10</f>
        <v>150</v>
      </c>
      <c r="E10" s="47">
        <v>150</v>
      </c>
      <c r="F10" s="9"/>
      <c r="G10" s="76"/>
      <c r="H10" s="76"/>
      <c r="I10" s="76"/>
      <c r="J10" s="47">
        <v>50</v>
      </c>
      <c r="K10" s="85">
        <f t="shared" si="0"/>
        <v>2</v>
      </c>
    </row>
    <row r="11" spans="1:11" s="69" customFormat="1" ht="22.5" customHeight="1">
      <c r="A11" s="123">
        <v>2019999</v>
      </c>
      <c r="B11" s="123"/>
      <c r="C11" s="75" t="s">
        <v>73</v>
      </c>
      <c r="D11" s="47">
        <f t="shared" si="1"/>
        <v>10</v>
      </c>
      <c r="E11" s="47">
        <v>10</v>
      </c>
      <c r="F11" s="9"/>
      <c r="G11" s="76"/>
      <c r="H11" s="76"/>
      <c r="I11" s="76"/>
      <c r="J11" s="47">
        <v>10</v>
      </c>
      <c r="K11" s="85">
        <f t="shared" si="0"/>
        <v>0</v>
      </c>
    </row>
    <row r="12" spans="1:11" s="69" customFormat="1" ht="30" customHeight="1">
      <c r="A12" s="123">
        <v>2080505</v>
      </c>
      <c r="B12" s="123"/>
      <c r="C12" s="75" t="s">
        <v>74</v>
      </c>
      <c r="D12" s="47">
        <f t="shared" si="1"/>
        <v>296.15</v>
      </c>
      <c r="E12" s="47">
        <v>296.15</v>
      </c>
      <c r="F12" s="9"/>
      <c r="G12" s="76"/>
      <c r="H12" s="76"/>
      <c r="I12" s="76"/>
      <c r="J12" s="47">
        <v>296.15</v>
      </c>
      <c r="K12" s="85">
        <f t="shared" si="0"/>
        <v>0</v>
      </c>
    </row>
    <row r="13" spans="1:11" s="69" customFormat="1" ht="22.5" customHeight="1">
      <c r="A13" s="123">
        <v>2080801</v>
      </c>
      <c r="B13" s="123"/>
      <c r="C13" s="75" t="s">
        <v>75</v>
      </c>
      <c r="D13" s="47">
        <f t="shared" si="1"/>
        <v>0.76</v>
      </c>
      <c r="E13" s="47">
        <v>0.76</v>
      </c>
      <c r="F13" s="9"/>
      <c r="G13" s="76"/>
      <c r="H13" s="76"/>
      <c r="I13" s="76"/>
      <c r="J13" s="47">
        <v>0.76</v>
      </c>
      <c r="K13" s="85">
        <f t="shared" si="0"/>
        <v>0</v>
      </c>
    </row>
    <row r="14" spans="1:11" s="69" customFormat="1" ht="22.5" customHeight="1">
      <c r="A14" s="123">
        <v>2081199</v>
      </c>
      <c r="B14" s="123"/>
      <c r="C14" s="75" t="s">
        <v>76</v>
      </c>
      <c r="D14" s="47">
        <f t="shared" si="1"/>
        <v>25.310000000000002</v>
      </c>
      <c r="E14" s="46">
        <f>15.4+0.7+9.21</f>
        <v>25.310000000000002</v>
      </c>
      <c r="F14" s="9"/>
      <c r="G14" s="76"/>
      <c r="H14" s="76"/>
      <c r="I14" s="76"/>
      <c r="J14" s="47">
        <v>25.31</v>
      </c>
      <c r="K14" s="85">
        <f t="shared" si="0"/>
        <v>0</v>
      </c>
    </row>
    <row r="15" spans="1:11" s="69" customFormat="1" ht="22.5" customHeight="1">
      <c r="A15" s="123">
        <v>2120806</v>
      </c>
      <c r="B15" s="123"/>
      <c r="C15" s="75" t="s">
        <v>77</v>
      </c>
      <c r="D15" s="47">
        <f t="shared" si="1"/>
        <v>1720</v>
      </c>
      <c r="E15" s="46">
        <v>1181</v>
      </c>
      <c r="F15" s="9">
        <v>539</v>
      </c>
      <c r="G15" s="76"/>
      <c r="H15" s="76"/>
      <c r="I15" s="76"/>
      <c r="J15" s="47">
        <v>1020</v>
      </c>
      <c r="K15" s="85">
        <f t="shared" si="0"/>
        <v>0.15784313725490196</v>
      </c>
    </row>
    <row r="16" spans="1:11" s="69" customFormat="1" ht="22.5" customHeight="1">
      <c r="A16" s="123">
        <v>2200105</v>
      </c>
      <c r="B16" s="123"/>
      <c r="C16" s="77" t="s">
        <v>102</v>
      </c>
      <c r="D16" s="47">
        <f>E16+F16</f>
        <v>811.8</v>
      </c>
      <c r="E16" s="46">
        <v>811.8</v>
      </c>
      <c r="F16" s="9"/>
      <c r="G16" s="76"/>
      <c r="H16" s="76"/>
      <c r="I16" s="76"/>
      <c r="J16" s="47">
        <v>711.8</v>
      </c>
      <c r="K16" s="85">
        <f t="shared" si="0"/>
        <v>0.14048890137679124</v>
      </c>
    </row>
    <row r="17" spans="1:11" s="69" customFormat="1" ht="22.5" customHeight="1">
      <c r="A17" s="123">
        <v>2240601</v>
      </c>
      <c r="B17" s="123"/>
      <c r="C17" s="75" t="s">
        <v>79</v>
      </c>
      <c r="D17" s="47">
        <f>E17+F17</f>
        <v>850</v>
      </c>
      <c r="E17" s="46">
        <v>850</v>
      </c>
      <c r="F17" s="9"/>
      <c r="G17" s="76"/>
      <c r="H17" s="76"/>
      <c r="I17" s="76"/>
      <c r="J17" s="47">
        <v>850</v>
      </c>
      <c r="K17" s="85">
        <f t="shared" si="0"/>
        <v>0</v>
      </c>
    </row>
    <row r="18" spans="1:11" s="69" customFormat="1" ht="22.5" customHeight="1">
      <c r="A18" s="123">
        <v>2200199</v>
      </c>
      <c r="B18" s="123"/>
      <c r="C18" s="77" t="s">
        <v>80</v>
      </c>
      <c r="D18" s="47">
        <f>E18+F18</f>
        <v>538.48</v>
      </c>
      <c r="E18" s="46">
        <f>49+386.86+87.62+15</f>
        <v>538.48</v>
      </c>
      <c r="F18" s="9"/>
      <c r="G18" s="76"/>
      <c r="H18" s="76"/>
      <c r="I18" s="76"/>
      <c r="J18" s="47">
        <f>523.48+15</f>
        <v>538.48</v>
      </c>
      <c r="K18" s="85">
        <f t="shared" si="0"/>
        <v>0</v>
      </c>
    </row>
    <row r="19" spans="1:11" ht="33" customHeight="1">
      <c r="A19" s="141" t="s">
        <v>82</v>
      </c>
      <c r="B19" s="142"/>
      <c r="C19" s="73" t="s">
        <v>83</v>
      </c>
      <c r="D19" s="49">
        <f>SUM(E19:F19)</f>
        <v>53.46</v>
      </c>
      <c r="E19" s="49">
        <f>3.56+49.9</f>
        <v>53.46</v>
      </c>
      <c r="F19" s="13"/>
      <c r="G19" s="51"/>
      <c r="H19" s="51"/>
      <c r="I19" s="51"/>
      <c r="J19" s="49">
        <v>53.46</v>
      </c>
      <c r="K19" s="86">
        <f aca="true" t="shared" si="2" ref="K19:K24">(E19-J19)/J19</f>
        <v>0</v>
      </c>
    </row>
    <row r="20" spans="1:11" ht="31.5" customHeight="1">
      <c r="A20" s="141" t="s">
        <v>84</v>
      </c>
      <c r="B20" s="142"/>
      <c r="C20" s="51" t="s">
        <v>85</v>
      </c>
      <c r="D20" s="49">
        <f>SUM(E20:F20)</f>
        <v>210</v>
      </c>
      <c r="E20" s="49">
        <v>60</v>
      </c>
      <c r="F20" s="9">
        <v>150</v>
      </c>
      <c r="G20" s="51"/>
      <c r="H20" s="51"/>
      <c r="I20" s="51"/>
      <c r="J20" s="49">
        <v>210</v>
      </c>
      <c r="K20" s="86">
        <f t="shared" si="2"/>
        <v>-0.7142857142857143</v>
      </c>
    </row>
    <row r="21" spans="1:11" ht="31.5" customHeight="1">
      <c r="A21" s="141" t="s">
        <v>86</v>
      </c>
      <c r="B21" s="142"/>
      <c r="C21" s="51" t="s">
        <v>87</v>
      </c>
      <c r="D21" s="49">
        <f>SUM(E21:F21)</f>
        <v>108.46000000000001</v>
      </c>
      <c r="E21" s="49">
        <f>5.69+79.84+22.93</f>
        <v>108.46000000000001</v>
      </c>
      <c r="F21" s="13"/>
      <c r="G21" s="51"/>
      <c r="H21" s="51"/>
      <c r="I21" s="51"/>
      <c r="J21" s="49">
        <v>108.46</v>
      </c>
      <c r="K21" s="86">
        <f t="shared" si="2"/>
        <v>0</v>
      </c>
    </row>
    <row r="22" spans="1:11" ht="31.5" customHeight="1">
      <c r="A22" s="141" t="s">
        <v>90</v>
      </c>
      <c r="B22" s="142"/>
      <c r="C22" s="73" t="s">
        <v>91</v>
      </c>
      <c r="D22" s="51">
        <v>80</v>
      </c>
      <c r="E22" s="51">
        <v>80</v>
      </c>
      <c r="F22" s="13"/>
      <c r="G22" s="51"/>
      <c r="H22" s="51"/>
      <c r="I22" s="51"/>
      <c r="J22" s="51">
        <v>80</v>
      </c>
      <c r="K22" s="86">
        <f t="shared" si="2"/>
        <v>0</v>
      </c>
    </row>
    <row r="23" spans="1:11" ht="31.5" customHeight="1">
      <c r="A23" s="141" t="s">
        <v>92</v>
      </c>
      <c r="B23" s="142"/>
      <c r="C23" s="73" t="s">
        <v>93</v>
      </c>
      <c r="D23" s="51">
        <v>25</v>
      </c>
      <c r="E23" s="51">
        <v>25</v>
      </c>
      <c r="F23" s="13"/>
      <c r="G23" s="51"/>
      <c r="H23" s="51"/>
      <c r="I23" s="51"/>
      <c r="J23" s="51">
        <v>25</v>
      </c>
      <c r="K23" s="86">
        <f t="shared" si="2"/>
        <v>0</v>
      </c>
    </row>
    <row r="24" spans="1:11" ht="31.5" customHeight="1">
      <c r="A24" s="143">
        <v>220150</v>
      </c>
      <c r="B24" s="144"/>
      <c r="C24" s="76" t="s">
        <v>88</v>
      </c>
      <c r="D24" s="51">
        <v>306.48</v>
      </c>
      <c r="E24" s="46">
        <v>306.48</v>
      </c>
      <c r="F24" s="13"/>
      <c r="G24" s="51"/>
      <c r="H24" s="51"/>
      <c r="I24" s="51"/>
      <c r="J24" s="51">
        <v>306.48</v>
      </c>
      <c r="K24" s="86">
        <f t="shared" si="2"/>
        <v>0</v>
      </c>
    </row>
    <row r="25" spans="1:11" ht="31.5" customHeight="1">
      <c r="A25" s="145" t="s">
        <v>103</v>
      </c>
      <c r="B25" s="128"/>
      <c r="C25" s="146"/>
      <c r="D25" s="128"/>
      <c r="E25" s="128"/>
      <c r="F25" s="128"/>
      <c r="G25" s="128"/>
      <c r="H25" s="128"/>
      <c r="I25" s="128"/>
      <c r="K25" s="85"/>
    </row>
    <row r="26" ht="14.25">
      <c r="A26" s="79"/>
    </row>
    <row r="27" ht="14.25">
      <c r="A27" s="80"/>
    </row>
    <row r="28" ht="14.25">
      <c r="A28" s="80"/>
    </row>
  </sheetData>
  <sheetProtection/>
  <mergeCells count="29">
    <mergeCell ref="A23:B23"/>
    <mergeCell ref="A24:B24"/>
    <mergeCell ref="A25:I25"/>
    <mergeCell ref="C5:C6"/>
    <mergeCell ref="D4:D6"/>
    <mergeCell ref="E4:E6"/>
    <mergeCell ref="F4:F6"/>
    <mergeCell ref="G4:G6"/>
    <mergeCell ref="H4:H6"/>
    <mergeCell ref="I4:I6"/>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zoomScaleSheetLayoutView="100" zoomScalePageLayoutView="0" workbookViewId="0" topLeftCell="A1">
      <selection activeCell="C16" sqref="C16"/>
    </sheetView>
  </sheetViews>
  <sheetFormatPr defaultColWidth="8.75390625" defaultRowHeight="14.25"/>
  <cols>
    <col min="1" max="1" width="36.375" style="54" customWidth="1"/>
    <col min="2" max="2" width="4.00390625" style="54" customWidth="1"/>
    <col min="3" max="3" width="15.625" style="54" customWidth="1"/>
    <col min="4" max="4" width="35.75390625" style="54" customWidth="1"/>
    <col min="5" max="5" width="3.50390625" style="54" customWidth="1"/>
    <col min="6" max="6" width="15.625" style="54" customWidth="1"/>
    <col min="7" max="8" width="13.875" style="54" customWidth="1"/>
    <col min="9" max="9" width="15.625" style="54" customWidth="1"/>
    <col min="10" max="27" width="9.00390625" style="54" bestFit="1" customWidth="1"/>
    <col min="28" max="16384" width="8.75390625" style="54" customWidth="1"/>
  </cols>
  <sheetData>
    <row r="1" ht="14.25">
      <c r="A1" s="55"/>
    </row>
    <row r="2" spans="1:9" s="52" customFormat="1" ht="18" customHeight="1">
      <c r="A2" s="113" t="s">
        <v>104</v>
      </c>
      <c r="B2" s="113"/>
      <c r="C2" s="113"/>
      <c r="D2" s="113"/>
      <c r="E2" s="113"/>
      <c r="F2" s="113"/>
      <c r="G2" s="113"/>
      <c r="H2" s="113"/>
      <c r="I2" s="113"/>
    </row>
    <row r="3" ht="9.75" customHeight="1">
      <c r="I3" s="6" t="s">
        <v>105</v>
      </c>
    </row>
    <row r="4" spans="1:9" ht="15" customHeight="1">
      <c r="A4" s="7" t="s">
        <v>2</v>
      </c>
      <c r="I4" s="6" t="s">
        <v>3</v>
      </c>
    </row>
    <row r="5" spans="1:9" s="53" customFormat="1" ht="19.5" customHeight="1">
      <c r="A5" s="114" t="s">
        <v>4</v>
      </c>
      <c r="B5" s="115"/>
      <c r="C5" s="115"/>
      <c r="D5" s="114" t="s">
        <v>5</v>
      </c>
      <c r="E5" s="115"/>
      <c r="F5" s="115"/>
      <c r="G5" s="115"/>
      <c r="H5" s="115"/>
      <c r="I5" s="115"/>
    </row>
    <row r="6" spans="1:9" s="53" customFormat="1" ht="31.5" customHeight="1">
      <c r="A6" s="106" t="s">
        <v>6</v>
      </c>
      <c r="B6" s="107" t="s">
        <v>7</v>
      </c>
      <c r="C6" s="56" t="s">
        <v>106</v>
      </c>
      <c r="D6" s="106" t="s">
        <v>6</v>
      </c>
      <c r="E6" s="107" t="s">
        <v>7</v>
      </c>
      <c r="F6" s="56" t="s">
        <v>70</v>
      </c>
      <c r="G6" s="57" t="s">
        <v>107</v>
      </c>
      <c r="H6" s="57" t="s">
        <v>108</v>
      </c>
      <c r="I6" s="57" t="s">
        <v>109</v>
      </c>
    </row>
    <row r="7" spans="1:9" s="53" customFormat="1" ht="19.5" customHeight="1">
      <c r="A7" s="106" t="s">
        <v>9</v>
      </c>
      <c r="B7" s="56"/>
      <c r="C7" s="106" t="s">
        <v>10</v>
      </c>
      <c r="D7" s="106" t="s">
        <v>9</v>
      </c>
      <c r="E7" s="56"/>
      <c r="F7" s="58">
        <v>2</v>
      </c>
      <c r="G7" s="58">
        <v>3</v>
      </c>
      <c r="H7" s="58" t="s">
        <v>23</v>
      </c>
      <c r="I7" s="58" t="s">
        <v>27</v>
      </c>
    </row>
    <row r="8" spans="1:9" s="53" customFormat="1" ht="19.5" customHeight="1">
      <c r="A8" s="108" t="s">
        <v>110</v>
      </c>
      <c r="B8" s="109" t="s">
        <v>10</v>
      </c>
      <c r="C8" s="61">
        <f>4446.95+1720-539</f>
        <v>5627.95</v>
      </c>
      <c r="D8" s="108" t="s">
        <v>13</v>
      </c>
      <c r="E8" s="62">
        <v>15</v>
      </c>
      <c r="F8" s="62">
        <f>G8+H8</f>
        <v>6793.95</v>
      </c>
      <c r="G8" s="62">
        <f>6104.95+689-539</f>
        <v>6254.95</v>
      </c>
      <c r="H8" s="62">
        <v>539</v>
      </c>
      <c r="I8" s="61"/>
    </row>
    <row r="9" spans="1:9" s="53" customFormat="1" ht="19.5" customHeight="1">
      <c r="A9" s="59" t="s">
        <v>111</v>
      </c>
      <c r="B9" s="109" t="s">
        <v>11</v>
      </c>
      <c r="C9" s="61">
        <v>539</v>
      </c>
      <c r="D9" s="108" t="s">
        <v>16</v>
      </c>
      <c r="E9" s="62">
        <v>16</v>
      </c>
      <c r="F9" s="62"/>
      <c r="G9" s="62"/>
      <c r="H9" s="62"/>
      <c r="I9" s="61"/>
    </row>
    <row r="10" spans="1:9" s="53" customFormat="1" ht="19.5" customHeight="1">
      <c r="A10" s="59" t="s">
        <v>112</v>
      </c>
      <c r="B10" s="109" t="s">
        <v>19</v>
      </c>
      <c r="C10" s="61"/>
      <c r="D10" s="108" t="s">
        <v>20</v>
      </c>
      <c r="E10" s="62">
        <v>17</v>
      </c>
      <c r="F10" s="62"/>
      <c r="G10" s="62"/>
      <c r="H10" s="62"/>
      <c r="I10" s="61"/>
    </row>
    <row r="11" spans="1:9" s="53" customFormat="1" ht="19.5" customHeight="1">
      <c r="A11" s="59"/>
      <c r="B11" s="109" t="s">
        <v>23</v>
      </c>
      <c r="C11" s="61"/>
      <c r="D11" s="108" t="s">
        <v>24</v>
      </c>
      <c r="E11" s="62">
        <v>18</v>
      </c>
      <c r="F11" s="62"/>
      <c r="G11" s="62"/>
      <c r="H11" s="62"/>
      <c r="I11" s="61"/>
    </row>
    <row r="12" spans="1:9" s="53" customFormat="1" ht="19.5" customHeight="1">
      <c r="A12" s="59"/>
      <c r="B12" s="109" t="s">
        <v>27</v>
      </c>
      <c r="C12" s="61"/>
      <c r="D12" s="108" t="s">
        <v>28</v>
      </c>
      <c r="E12" s="62">
        <v>19</v>
      </c>
      <c r="F12" s="62"/>
      <c r="G12" s="62"/>
      <c r="H12" s="62"/>
      <c r="I12" s="61"/>
    </row>
    <row r="13" spans="1:9" s="53" customFormat="1" ht="19.5" customHeight="1">
      <c r="A13" s="59"/>
      <c r="B13" s="109" t="s">
        <v>31</v>
      </c>
      <c r="C13" s="61"/>
      <c r="D13" s="108" t="s">
        <v>32</v>
      </c>
      <c r="E13" s="62">
        <v>20</v>
      </c>
      <c r="F13" s="62"/>
      <c r="G13" s="62"/>
      <c r="H13" s="62"/>
      <c r="I13" s="61"/>
    </row>
    <row r="14" spans="1:9" s="53" customFormat="1" ht="19.5" customHeight="1">
      <c r="A14" s="59"/>
      <c r="B14" s="109" t="s">
        <v>35</v>
      </c>
      <c r="C14" s="61"/>
      <c r="D14" s="63" t="s">
        <v>36</v>
      </c>
      <c r="E14" s="62">
        <v>21</v>
      </c>
      <c r="F14" s="62"/>
      <c r="G14" s="62"/>
      <c r="H14" s="62"/>
      <c r="I14" s="61"/>
    </row>
    <row r="15" spans="1:9" s="53" customFormat="1" ht="19.5" customHeight="1">
      <c r="A15" s="59"/>
      <c r="B15" s="109" t="s">
        <v>39</v>
      </c>
      <c r="C15" s="59"/>
      <c r="D15" s="59"/>
      <c r="E15" s="62">
        <v>22</v>
      </c>
      <c r="F15" s="62"/>
      <c r="G15" s="62"/>
      <c r="H15" s="62"/>
      <c r="I15" s="60"/>
    </row>
    <row r="16" spans="1:9" s="53" customFormat="1" ht="19.5" customHeight="1">
      <c r="A16" s="110" t="s">
        <v>43</v>
      </c>
      <c r="B16" s="109" t="s">
        <v>41</v>
      </c>
      <c r="C16" s="61">
        <f>C8+C9</f>
        <v>6166.95</v>
      </c>
      <c r="D16" s="110" t="s">
        <v>45</v>
      </c>
      <c r="E16" s="62">
        <v>23</v>
      </c>
      <c r="F16" s="62">
        <f>G16+H16</f>
        <v>6793.95</v>
      </c>
      <c r="G16" s="62">
        <f>G8</f>
        <v>6254.95</v>
      </c>
      <c r="H16" s="62">
        <v>539</v>
      </c>
      <c r="I16" s="64"/>
    </row>
    <row r="17" spans="1:9" s="53" customFormat="1" ht="19.5" customHeight="1">
      <c r="A17" s="60" t="s">
        <v>113</v>
      </c>
      <c r="B17" s="109" t="s">
        <v>44</v>
      </c>
      <c r="C17" s="61">
        <v>954</v>
      </c>
      <c r="D17" s="60" t="s">
        <v>114</v>
      </c>
      <c r="E17" s="62">
        <v>24</v>
      </c>
      <c r="F17" s="62">
        <f>G17+H17</f>
        <v>327</v>
      </c>
      <c r="G17" s="62">
        <f>327</f>
        <v>327</v>
      </c>
      <c r="H17" s="62"/>
      <c r="I17" s="65"/>
    </row>
    <row r="18" spans="1:9" s="53" customFormat="1" ht="19.5" customHeight="1">
      <c r="A18" s="60" t="s">
        <v>115</v>
      </c>
      <c r="B18" s="109" t="s">
        <v>48</v>
      </c>
      <c r="C18" s="61">
        <v>954</v>
      </c>
      <c r="D18" s="59"/>
      <c r="E18" s="62">
        <v>25</v>
      </c>
      <c r="F18" s="62"/>
      <c r="G18" s="62"/>
      <c r="H18" s="62"/>
      <c r="I18" s="65"/>
    </row>
    <row r="19" spans="1:9" s="53" customFormat="1" ht="19.5" customHeight="1">
      <c r="A19" s="60" t="s">
        <v>116</v>
      </c>
      <c r="B19" s="109" t="s">
        <v>52</v>
      </c>
      <c r="C19" s="61"/>
      <c r="D19" s="59"/>
      <c r="E19" s="62">
        <v>26</v>
      </c>
      <c r="F19" s="62"/>
      <c r="G19" s="62"/>
      <c r="H19" s="62"/>
      <c r="I19" s="65"/>
    </row>
    <row r="20" spans="1:9" s="53" customFormat="1" ht="19.5" customHeight="1">
      <c r="A20" s="60" t="s">
        <v>117</v>
      </c>
      <c r="B20" s="109" t="s">
        <v>56</v>
      </c>
      <c r="C20" s="61"/>
      <c r="D20" s="59"/>
      <c r="E20" s="62">
        <v>27</v>
      </c>
      <c r="F20" s="62"/>
      <c r="G20" s="62"/>
      <c r="H20" s="62"/>
      <c r="I20" s="65"/>
    </row>
    <row r="21" spans="1:9" ht="19.5" customHeight="1">
      <c r="A21" s="110" t="s">
        <v>55</v>
      </c>
      <c r="B21" s="109" t="s">
        <v>14</v>
      </c>
      <c r="C21" s="61">
        <f>C16+C17</f>
        <v>7120.95</v>
      </c>
      <c r="D21" s="110" t="s">
        <v>55</v>
      </c>
      <c r="E21" s="62">
        <v>28</v>
      </c>
      <c r="F21" s="62">
        <f>G21+H21</f>
        <v>7120.95</v>
      </c>
      <c r="G21" s="62">
        <f>G16+G17</f>
        <v>6581.95</v>
      </c>
      <c r="H21" s="62">
        <f>H16</f>
        <v>539</v>
      </c>
      <c r="I21" s="64"/>
    </row>
    <row r="22" spans="1:9" ht="29.25" customHeight="1">
      <c r="A22" s="116" t="s">
        <v>118</v>
      </c>
      <c r="B22" s="117"/>
      <c r="C22" s="117"/>
      <c r="D22" s="117"/>
      <c r="E22" s="117"/>
      <c r="F22" s="117"/>
      <c r="G22" s="117"/>
      <c r="H22" s="117"/>
      <c r="I22" s="117"/>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0">
      <selection activeCell="G12" sqref="G12"/>
    </sheetView>
  </sheetViews>
  <sheetFormatPr defaultColWidth="8.75390625" defaultRowHeight="14.25"/>
  <cols>
    <col min="1" max="1" width="5.00390625" style="2" customWidth="1"/>
    <col min="2" max="2" width="9.00390625" style="2" customWidth="1"/>
    <col min="3" max="3" width="25.375" style="2" customWidth="1"/>
    <col min="4" max="4" width="15.375" style="43" customWidth="1"/>
    <col min="5" max="5" width="14.125" style="43" customWidth="1"/>
    <col min="6" max="6" width="18.00390625" style="2" customWidth="1"/>
    <col min="7" max="7" width="17.50390625" style="2" customWidth="1"/>
    <col min="8" max="8" width="17.75390625" style="2" customWidth="1"/>
    <col min="9" max="9" width="12.875" style="2" customWidth="1"/>
    <col min="10" max="32" width="9.00390625" style="2" bestFit="1" customWidth="1"/>
    <col min="33" max="16384" width="8.75390625" style="2" customWidth="1"/>
  </cols>
  <sheetData>
    <row r="1" spans="1:6" ht="36" customHeight="1">
      <c r="A1" s="148" t="s">
        <v>119</v>
      </c>
      <c r="B1" s="148"/>
      <c r="C1" s="148"/>
      <c r="D1" s="149"/>
      <c r="E1" s="149"/>
      <c r="F1" s="148"/>
    </row>
    <row r="2" spans="1:6" ht="10.5" customHeight="1">
      <c r="A2" s="4"/>
      <c r="B2" s="4"/>
      <c r="C2" s="4"/>
      <c r="D2" s="44"/>
      <c r="E2" s="44"/>
      <c r="F2" s="6" t="s">
        <v>120</v>
      </c>
    </row>
    <row r="3" spans="1:6" ht="18" customHeight="1">
      <c r="A3" s="7" t="s">
        <v>2</v>
      </c>
      <c r="B3" s="4"/>
      <c r="C3" s="4"/>
      <c r="D3" s="45"/>
      <c r="E3" s="45"/>
      <c r="F3" s="6" t="s">
        <v>3</v>
      </c>
    </row>
    <row r="4" spans="1:6" ht="33.75" customHeight="1">
      <c r="A4" s="123" t="s">
        <v>121</v>
      </c>
      <c r="B4" s="123"/>
      <c r="C4" s="123"/>
      <c r="D4" s="150" t="s">
        <v>122</v>
      </c>
      <c r="E4" s="150"/>
      <c r="F4" s="123"/>
    </row>
    <row r="5" spans="1:6" ht="19.5" customHeight="1">
      <c r="A5" s="123" t="s">
        <v>67</v>
      </c>
      <c r="B5" s="123"/>
      <c r="C5" s="123" t="s">
        <v>68</v>
      </c>
      <c r="D5" s="150" t="s">
        <v>123</v>
      </c>
      <c r="E5" s="150" t="s">
        <v>124</v>
      </c>
      <c r="F5" s="123" t="s">
        <v>98</v>
      </c>
    </row>
    <row r="6" spans="1:6" ht="19.5" customHeight="1">
      <c r="A6" s="123"/>
      <c r="B6" s="123"/>
      <c r="C6" s="123"/>
      <c r="D6" s="150"/>
      <c r="E6" s="150"/>
      <c r="F6" s="123"/>
    </row>
    <row r="7" spans="1:6" ht="19.5" customHeight="1">
      <c r="A7" s="123"/>
      <c r="B7" s="123"/>
      <c r="C7" s="123"/>
      <c r="D7" s="150"/>
      <c r="E7" s="150"/>
      <c r="F7" s="123"/>
    </row>
    <row r="8" spans="1:6" ht="19.5" customHeight="1">
      <c r="A8" s="123" t="s">
        <v>69</v>
      </c>
      <c r="B8" s="123"/>
      <c r="C8" s="123"/>
      <c r="D8" s="46">
        <v>1</v>
      </c>
      <c r="E8" s="46">
        <v>2</v>
      </c>
      <c r="F8" s="9">
        <v>3</v>
      </c>
    </row>
    <row r="9" spans="1:6" ht="19.5" customHeight="1">
      <c r="A9" s="123" t="s">
        <v>70</v>
      </c>
      <c r="B9" s="123"/>
      <c r="C9" s="123"/>
      <c r="D9" s="47">
        <f>SUM(D10:D27)</f>
        <v>6254.949999999999</v>
      </c>
      <c r="E9" s="47">
        <f>SUM(E10:E27)</f>
        <v>6104.949999999999</v>
      </c>
      <c r="F9" s="10">
        <f>SUM(F10:F26)</f>
        <v>150</v>
      </c>
    </row>
    <row r="10" spans="1:6" ht="19.5" customHeight="1">
      <c r="A10" s="123">
        <v>2010101</v>
      </c>
      <c r="B10" s="123"/>
      <c r="C10" s="25" t="s">
        <v>71</v>
      </c>
      <c r="D10" s="46">
        <f>E10+F10</f>
        <v>155.45000000000002</v>
      </c>
      <c r="E10" s="47">
        <f>112.43+43.02</f>
        <v>155.45000000000002</v>
      </c>
      <c r="F10" s="9"/>
    </row>
    <row r="11" spans="1:6" ht="19.5" customHeight="1">
      <c r="A11" s="123">
        <v>2010708</v>
      </c>
      <c r="B11" s="123"/>
      <c r="C11" s="25" t="s">
        <v>72</v>
      </c>
      <c r="D11" s="46">
        <f aca="true" t="shared" si="0" ref="D11:D27">E11+F11</f>
        <v>150</v>
      </c>
      <c r="E11" s="47">
        <v>150</v>
      </c>
      <c r="F11" s="9"/>
    </row>
    <row r="12" spans="1:6" ht="19.5" customHeight="1">
      <c r="A12" s="123">
        <v>2019999</v>
      </c>
      <c r="B12" s="123"/>
      <c r="C12" s="25" t="s">
        <v>73</v>
      </c>
      <c r="D12" s="46">
        <f t="shared" si="0"/>
        <v>10</v>
      </c>
      <c r="E12" s="47">
        <v>10</v>
      </c>
      <c r="F12" s="9"/>
    </row>
    <row r="13" spans="1:6" ht="36" customHeight="1">
      <c r="A13" s="123">
        <v>2080505</v>
      </c>
      <c r="B13" s="123"/>
      <c r="C13" s="25" t="s">
        <v>74</v>
      </c>
      <c r="D13" s="46">
        <f t="shared" si="0"/>
        <v>296.15</v>
      </c>
      <c r="E13" s="47">
        <v>296.15</v>
      </c>
      <c r="F13" s="9"/>
    </row>
    <row r="14" spans="1:6" ht="19.5" customHeight="1">
      <c r="A14" s="123">
        <v>2080801</v>
      </c>
      <c r="B14" s="123"/>
      <c r="C14" s="25" t="s">
        <v>75</v>
      </c>
      <c r="D14" s="46">
        <f t="shared" si="0"/>
        <v>0.76</v>
      </c>
      <c r="E14" s="47">
        <v>0.76</v>
      </c>
      <c r="F14" s="9"/>
    </row>
    <row r="15" spans="1:6" ht="19.5" customHeight="1">
      <c r="A15" s="123">
        <v>2081199</v>
      </c>
      <c r="B15" s="123"/>
      <c r="C15" s="25" t="s">
        <v>76</v>
      </c>
      <c r="D15" s="46">
        <f t="shared" si="0"/>
        <v>25.310000000000002</v>
      </c>
      <c r="E15" s="46">
        <f>15.4+0.7+9.21</f>
        <v>25.310000000000002</v>
      </c>
      <c r="F15" s="9"/>
    </row>
    <row r="16" spans="1:6" ht="19.5" customHeight="1">
      <c r="A16" s="123">
        <v>2120806</v>
      </c>
      <c r="B16" s="123"/>
      <c r="C16" s="25" t="s">
        <v>77</v>
      </c>
      <c r="D16" s="46">
        <f t="shared" si="0"/>
        <v>1181</v>
      </c>
      <c r="E16" s="46">
        <v>1181</v>
      </c>
      <c r="F16" s="9"/>
    </row>
    <row r="17" spans="1:6" ht="19.5" customHeight="1">
      <c r="A17" s="123">
        <v>2200101</v>
      </c>
      <c r="B17" s="123"/>
      <c r="C17" s="25" t="s">
        <v>71</v>
      </c>
      <c r="D17" s="46">
        <f t="shared" si="0"/>
        <v>1452.6</v>
      </c>
      <c r="E17" s="46">
        <f>720+14.68+717.92</f>
        <v>1452.6</v>
      </c>
      <c r="F17" s="9"/>
    </row>
    <row r="18" spans="1:6" ht="19.5" customHeight="1">
      <c r="A18" s="123">
        <v>2200110</v>
      </c>
      <c r="B18" s="123"/>
      <c r="C18" s="25" t="s">
        <v>78</v>
      </c>
      <c r="D18" s="46">
        <f t="shared" si="0"/>
        <v>811.8</v>
      </c>
      <c r="E18" s="46">
        <f>998-186.2</f>
        <v>811.8</v>
      </c>
      <c r="F18" s="9"/>
    </row>
    <row r="19" spans="1:6" ht="19.5" customHeight="1">
      <c r="A19" s="123">
        <v>2200111</v>
      </c>
      <c r="B19" s="123"/>
      <c r="C19" s="25" t="s">
        <v>79</v>
      </c>
      <c r="D19" s="46">
        <f t="shared" si="0"/>
        <v>850</v>
      </c>
      <c r="E19" s="46">
        <v>850</v>
      </c>
      <c r="F19" s="9"/>
    </row>
    <row r="20" spans="1:6" ht="19.5" customHeight="1">
      <c r="A20" s="123">
        <v>2200199</v>
      </c>
      <c r="B20" s="123"/>
      <c r="C20" s="25" t="s">
        <v>80</v>
      </c>
      <c r="D20" s="46">
        <f t="shared" si="0"/>
        <v>545.4300000000001</v>
      </c>
      <c r="E20" s="46">
        <f>49+386.86+109.57</f>
        <v>545.4300000000001</v>
      </c>
      <c r="F20" s="9"/>
    </row>
    <row r="21" spans="1:6" ht="19.5" customHeight="1">
      <c r="A21" s="123">
        <v>2200304</v>
      </c>
      <c r="B21" s="123"/>
      <c r="C21" s="25" t="s">
        <v>81</v>
      </c>
      <c r="D21" s="46">
        <f t="shared" si="0"/>
        <v>15</v>
      </c>
      <c r="E21" s="46">
        <v>15</v>
      </c>
      <c r="F21" s="9"/>
    </row>
    <row r="22" spans="1:6" ht="19.5" customHeight="1">
      <c r="A22" s="141" t="s">
        <v>82</v>
      </c>
      <c r="B22" s="142"/>
      <c r="C22" s="48" t="s">
        <v>83</v>
      </c>
      <c r="D22" s="46">
        <f t="shared" si="0"/>
        <v>54.44</v>
      </c>
      <c r="E22" s="49">
        <f>3.56+49.9+0.98</f>
        <v>54.44</v>
      </c>
      <c r="F22" s="13"/>
    </row>
    <row r="23" spans="1:6" ht="19.5" customHeight="1">
      <c r="A23" s="141" t="s">
        <v>84</v>
      </c>
      <c r="B23" s="142"/>
      <c r="C23" s="50" t="s">
        <v>85</v>
      </c>
      <c r="D23" s="46">
        <f t="shared" si="0"/>
        <v>210</v>
      </c>
      <c r="E23" s="49">
        <v>60</v>
      </c>
      <c r="F23" s="9">
        <v>150</v>
      </c>
    </row>
    <row r="24" spans="1:6" ht="19.5" customHeight="1">
      <c r="A24" s="141" t="s">
        <v>86</v>
      </c>
      <c r="B24" s="142"/>
      <c r="C24" s="50" t="s">
        <v>87</v>
      </c>
      <c r="D24" s="46">
        <f t="shared" si="0"/>
        <v>85.53</v>
      </c>
      <c r="E24" s="49">
        <f>5.69+79.84</f>
        <v>85.53</v>
      </c>
      <c r="F24" s="13"/>
    </row>
    <row r="25" spans="1:6" ht="19.5" customHeight="1">
      <c r="A25" s="141" t="s">
        <v>90</v>
      </c>
      <c r="B25" s="142"/>
      <c r="C25" s="48" t="s">
        <v>91</v>
      </c>
      <c r="D25" s="46">
        <f t="shared" si="0"/>
        <v>80</v>
      </c>
      <c r="E25" s="51">
        <v>80</v>
      </c>
      <c r="F25" s="13"/>
    </row>
    <row r="26" spans="1:6" ht="19.5" customHeight="1">
      <c r="A26" s="141" t="s">
        <v>92</v>
      </c>
      <c r="B26" s="142"/>
      <c r="C26" s="48" t="s">
        <v>93</v>
      </c>
      <c r="D26" s="46">
        <f t="shared" si="0"/>
        <v>25</v>
      </c>
      <c r="E26" s="51">
        <v>25</v>
      </c>
      <c r="F26" s="13"/>
    </row>
    <row r="27" spans="1:6" ht="19.5" customHeight="1">
      <c r="A27" s="123">
        <v>220150</v>
      </c>
      <c r="B27" s="123"/>
      <c r="C27" s="30" t="s">
        <v>88</v>
      </c>
      <c r="D27" s="46">
        <f t="shared" si="0"/>
        <v>306.48</v>
      </c>
      <c r="E27" s="46">
        <f>368.75-62.27</f>
        <v>306.48</v>
      </c>
      <c r="F27" s="13"/>
    </row>
    <row r="28" spans="1:6" ht="46.5" customHeight="1">
      <c r="A28" s="151" t="s">
        <v>125</v>
      </c>
      <c r="B28" s="152"/>
      <c r="C28" s="152"/>
      <c r="D28" s="153"/>
      <c r="E28" s="153"/>
      <c r="F28" s="152"/>
    </row>
  </sheetData>
  <sheetProtection/>
  <mergeCells count="29">
    <mergeCell ref="A5:B7"/>
    <mergeCell ref="A23:B23"/>
    <mergeCell ref="A24:B24"/>
    <mergeCell ref="A25:B25"/>
    <mergeCell ref="A26:B26"/>
    <mergeCell ref="A27:B27"/>
    <mergeCell ref="A28:F28"/>
    <mergeCell ref="A17:B17"/>
    <mergeCell ref="A18:B18"/>
    <mergeCell ref="A19:B19"/>
    <mergeCell ref="A20:B20"/>
    <mergeCell ref="A21:B21"/>
    <mergeCell ref="A22:B22"/>
    <mergeCell ref="A11:B11"/>
    <mergeCell ref="A12:B12"/>
    <mergeCell ref="A13:B13"/>
    <mergeCell ref="A14:B14"/>
    <mergeCell ref="A15:B15"/>
    <mergeCell ref="A16:B16"/>
    <mergeCell ref="A1:F1"/>
    <mergeCell ref="A4:C4"/>
    <mergeCell ref="D4:F4"/>
    <mergeCell ref="A8:C8"/>
    <mergeCell ref="A9:C9"/>
    <mergeCell ref="A10:B10"/>
    <mergeCell ref="C5:C7"/>
    <mergeCell ref="D5:D7"/>
    <mergeCell ref="E5: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PageLayoutView="0" workbookViewId="0" topLeftCell="A1">
      <selection activeCell="E44" sqref="E44"/>
    </sheetView>
  </sheetViews>
  <sheetFormatPr defaultColWidth="8.75390625" defaultRowHeight="14.25"/>
  <cols>
    <col min="1" max="1" width="8.00390625" style="35" bestFit="1" customWidth="1"/>
    <col min="2" max="2" width="26.875" style="35" customWidth="1"/>
    <col min="3" max="3" width="9.375" style="35" customWidth="1"/>
    <col min="4" max="4" width="8.00390625" style="35" customWidth="1"/>
    <col min="5" max="5" width="19.00390625" style="35" bestFit="1" customWidth="1"/>
    <col min="6" max="6" width="8.625" style="35" customWidth="1"/>
    <col min="7" max="7" width="8.00390625" style="35" customWidth="1"/>
    <col min="8" max="8" width="32.875" style="35" customWidth="1"/>
    <col min="9" max="9" width="7.75390625" style="35" customWidth="1"/>
    <col min="10" max="16" width="9.00390625" style="35" bestFit="1" customWidth="1"/>
    <col min="17" max="16384" width="8.75390625" style="35" customWidth="1"/>
  </cols>
  <sheetData>
    <row r="1" spans="1:9" ht="20.25">
      <c r="A1" s="154" t="s">
        <v>126</v>
      </c>
      <c r="B1" s="154"/>
      <c r="C1" s="154"/>
      <c r="D1" s="154"/>
      <c r="E1" s="154"/>
      <c r="F1" s="154"/>
      <c r="G1" s="154"/>
      <c r="H1" s="154"/>
      <c r="I1" s="154"/>
    </row>
    <row r="2" spans="1:9" s="32" customFormat="1" ht="20.25" customHeight="1">
      <c r="A2" s="21"/>
      <c r="B2" s="21"/>
      <c r="C2" s="21"/>
      <c r="D2" s="17"/>
      <c r="E2" s="17"/>
      <c r="F2" s="17"/>
      <c r="G2" s="17"/>
      <c r="H2" s="17"/>
      <c r="I2" s="41" t="s">
        <v>127</v>
      </c>
    </row>
    <row r="3" spans="1:9" s="33" customFormat="1" ht="15" customHeight="1">
      <c r="A3" s="36" t="s">
        <v>2</v>
      </c>
      <c r="B3" s="36"/>
      <c r="C3" s="36"/>
      <c r="D3" s="36"/>
      <c r="E3" s="36"/>
      <c r="F3" s="36"/>
      <c r="G3" s="36"/>
      <c r="H3" s="36"/>
      <c r="I3" s="42" t="s">
        <v>3</v>
      </c>
    </row>
    <row r="4" spans="1:9" s="34" customFormat="1" ht="30.75" customHeight="1">
      <c r="A4" s="37" t="s">
        <v>128</v>
      </c>
      <c r="B4" s="37" t="s">
        <v>68</v>
      </c>
      <c r="C4" s="37" t="s">
        <v>8</v>
      </c>
      <c r="D4" s="37" t="s">
        <v>128</v>
      </c>
      <c r="E4" s="37" t="s">
        <v>68</v>
      </c>
      <c r="F4" s="37" t="s">
        <v>8</v>
      </c>
      <c r="G4" s="37" t="s">
        <v>128</v>
      </c>
      <c r="H4" s="37" t="s">
        <v>68</v>
      </c>
      <c r="I4" s="37" t="s">
        <v>8</v>
      </c>
    </row>
    <row r="5" spans="1:9" s="34" customFormat="1" ht="12" customHeight="1">
      <c r="A5" s="38">
        <v>301</v>
      </c>
      <c r="B5" s="39" t="s">
        <v>129</v>
      </c>
      <c r="C5" s="39">
        <v>4547.69</v>
      </c>
      <c r="D5" s="38">
        <v>302</v>
      </c>
      <c r="E5" s="39" t="s">
        <v>130</v>
      </c>
      <c r="F5" s="39">
        <f>SUM(F6:F32)</f>
        <v>1014.3499999999999</v>
      </c>
      <c r="G5" s="38">
        <v>307</v>
      </c>
      <c r="H5" s="39" t="s">
        <v>131</v>
      </c>
      <c r="I5" s="39"/>
    </row>
    <row r="6" spans="1:9" s="34" customFormat="1" ht="12" customHeight="1">
      <c r="A6" s="38">
        <v>30101</v>
      </c>
      <c r="B6" s="39" t="s">
        <v>132</v>
      </c>
      <c r="C6" s="39">
        <v>1765.18</v>
      </c>
      <c r="D6" s="38">
        <v>30201</v>
      </c>
      <c r="E6" s="39" t="s">
        <v>133</v>
      </c>
      <c r="F6" s="39">
        <v>71.03999999999999</v>
      </c>
      <c r="G6" s="38">
        <v>30701</v>
      </c>
      <c r="H6" s="39" t="s">
        <v>134</v>
      </c>
      <c r="I6" s="39"/>
    </row>
    <row r="7" spans="1:9" s="34" customFormat="1" ht="12" customHeight="1">
      <c r="A7" s="38">
        <v>30102</v>
      </c>
      <c r="B7" s="39" t="s">
        <v>135</v>
      </c>
      <c r="C7" s="39">
        <v>1018.75</v>
      </c>
      <c r="D7" s="38">
        <v>30202</v>
      </c>
      <c r="E7" s="39" t="s">
        <v>136</v>
      </c>
      <c r="F7" s="39">
        <v>22.38</v>
      </c>
      <c r="G7" s="38">
        <v>30702</v>
      </c>
      <c r="H7" s="39" t="s">
        <v>137</v>
      </c>
      <c r="I7" s="39"/>
    </row>
    <row r="8" spans="1:9" s="34" customFormat="1" ht="12" customHeight="1">
      <c r="A8" s="38">
        <v>30103</v>
      </c>
      <c r="B8" s="39" t="s">
        <v>138</v>
      </c>
      <c r="C8" s="39">
        <v>580.0300000000001</v>
      </c>
      <c r="D8" s="38">
        <v>30203</v>
      </c>
      <c r="E8" s="39" t="s">
        <v>139</v>
      </c>
      <c r="F8" s="39">
        <v>5.76</v>
      </c>
      <c r="G8" s="38">
        <v>310</v>
      </c>
      <c r="H8" s="39" t="s">
        <v>140</v>
      </c>
      <c r="I8" s="39">
        <f>I10+I13</f>
        <v>60.370000000000005</v>
      </c>
    </row>
    <row r="9" spans="1:9" s="34" customFormat="1" ht="12" customHeight="1">
      <c r="A9" s="38">
        <v>30106</v>
      </c>
      <c r="B9" s="39" t="s">
        <v>141</v>
      </c>
      <c r="C9" s="39">
        <v>66</v>
      </c>
      <c r="D9" s="38">
        <v>30204</v>
      </c>
      <c r="E9" s="39" t="s">
        <v>142</v>
      </c>
      <c r="F9" s="39">
        <v>0</v>
      </c>
      <c r="G9" s="38">
        <v>31001</v>
      </c>
      <c r="H9" s="39" t="s">
        <v>143</v>
      </c>
      <c r="I9" s="39">
        <v>0</v>
      </c>
    </row>
    <row r="10" spans="1:9" s="34" customFormat="1" ht="12" customHeight="1">
      <c r="A10" s="38">
        <v>30107</v>
      </c>
      <c r="B10" s="39" t="s">
        <v>144</v>
      </c>
      <c r="C10" s="39">
        <v>0</v>
      </c>
      <c r="D10" s="38">
        <v>30205</v>
      </c>
      <c r="E10" s="39" t="s">
        <v>145</v>
      </c>
      <c r="F10" s="39">
        <v>0.91</v>
      </c>
      <c r="G10" s="38">
        <v>31002</v>
      </c>
      <c r="H10" s="39" t="s">
        <v>146</v>
      </c>
      <c r="I10" s="39">
        <v>43.96</v>
      </c>
    </row>
    <row r="11" spans="1:9" s="34" customFormat="1" ht="12" customHeight="1">
      <c r="A11" s="38">
        <v>30108</v>
      </c>
      <c r="B11" s="39" t="s">
        <v>147</v>
      </c>
      <c r="C11" s="39">
        <v>419.72999999999996</v>
      </c>
      <c r="D11" s="38">
        <v>30206</v>
      </c>
      <c r="E11" s="39" t="s">
        <v>148</v>
      </c>
      <c r="F11" s="39">
        <v>18.53</v>
      </c>
      <c r="G11" s="38">
        <v>31003</v>
      </c>
      <c r="H11" s="39" t="s">
        <v>149</v>
      </c>
      <c r="I11" s="39">
        <v>0</v>
      </c>
    </row>
    <row r="12" spans="1:9" s="34" customFormat="1" ht="12" customHeight="1">
      <c r="A12" s="38">
        <v>30109</v>
      </c>
      <c r="B12" s="39" t="s">
        <v>150</v>
      </c>
      <c r="C12" s="39">
        <v>0</v>
      </c>
      <c r="D12" s="38">
        <v>30207</v>
      </c>
      <c r="E12" s="39" t="s">
        <v>151</v>
      </c>
      <c r="F12" s="39">
        <v>9.93</v>
      </c>
      <c r="G12" s="38">
        <v>31005</v>
      </c>
      <c r="H12" s="39" t="s">
        <v>152</v>
      </c>
      <c r="I12" s="39">
        <v>0</v>
      </c>
    </row>
    <row r="13" spans="1:9" s="34" customFormat="1" ht="12" customHeight="1">
      <c r="A13" s="38">
        <v>30110</v>
      </c>
      <c r="B13" s="39" t="s">
        <v>153</v>
      </c>
      <c r="C13" s="39">
        <v>177.73</v>
      </c>
      <c r="D13" s="38">
        <v>30208</v>
      </c>
      <c r="E13" s="39" t="s">
        <v>154</v>
      </c>
      <c r="F13" s="39">
        <v>0</v>
      </c>
      <c r="G13" s="38">
        <v>31006</v>
      </c>
      <c r="H13" s="39" t="s">
        <v>155</v>
      </c>
      <c r="I13" s="39">
        <v>16.41</v>
      </c>
    </row>
    <row r="14" spans="1:9" s="34" customFormat="1" ht="12" customHeight="1">
      <c r="A14" s="38">
        <v>30111</v>
      </c>
      <c r="B14" s="39" t="s">
        <v>156</v>
      </c>
      <c r="C14" s="39">
        <v>0</v>
      </c>
      <c r="D14" s="38">
        <v>30209</v>
      </c>
      <c r="E14" s="39" t="s">
        <v>157</v>
      </c>
      <c r="F14" s="39">
        <v>0</v>
      </c>
      <c r="G14" s="38">
        <v>31007</v>
      </c>
      <c r="H14" s="39" t="s">
        <v>158</v>
      </c>
      <c r="I14" s="39">
        <v>0</v>
      </c>
    </row>
    <row r="15" spans="1:9" s="34" customFormat="1" ht="12" customHeight="1">
      <c r="A15" s="38">
        <v>30112</v>
      </c>
      <c r="B15" s="39" t="s">
        <v>159</v>
      </c>
      <c r="C15" s="39">
        <v>35.02</v>
      </c>
      <c r="D15" s="38">
        <v>30211</v>
      </c>
      <c r="E15" s="39" t="s">
        <v>160</v>
      </c>
      <c r="F15" s="39">
        <v>190.73999999999998</v>
      </c>
      <c r="G15" s="38">
        <v>31008</v>
      </c>
      <c r="H15" s="39" t="s">
        <v>161</v>
      </c>
      <c r="I15" s="39">
        <v>0</v>
      </c>
    </row>
    <row r="16" spans="1:9" s="34" customFormat="1" ht="12" customHeight="1">
      <c r="A16" s="38">
        <v>30113</v>
      </c>
      <c r="B16" s="39" t="s">
        <v>162</v>
      </c>
      <c r="C16" s="39">
        <v>309.09</v>
      </c>
      <c r="D16" s="38">
        <v>30212</v>
      </c>
      <c r="E16" s="39" t="s">
        <v>163</v>
      </c>
      <c r="F16" s="39">
        <v>0</v>
      </c>
      <c r="G16" s="38">
        <v>31009</v>
      </c>
      <c r="H16" s="39" t="s">
        <v>164</v>
      </c>
      <c r="I16" s="39">
        <v>0</v>
      </c>
    </row>
    <row r="17" spans="1:9" s="34" customFormat="1" ht="12" customHeight="1">
      <c r="A17" s="38">
        <v>30114</v>
      </c>
      <c r="B17" s="39" t="s">
        <v>165</v>
      </c>
      <c r="C17" s="39">
        <v>10.08</v>
      </c>
      <c r="D17" s="38">
        <v>30213</v>
      </c>
      <c r="E17" s="39" t="s">
        <v>166</v>
      </c>
      <c r="F17" s="39">
        <v>59.08</v>
      </c>
      <c r="G17" s="38">
        <v>31010</v>
      </c>
      <c r="H17" s="39" t="s">
        <v>167</v>
      </c>
      <c r="I17" s="39">
        <v>0</v>
      </c>
    </row>
    <row r="18" spans="1:9" s="34" customFormat="1" ht="12" customHeight="1">
      <c r="A18" s="38">
        <v>30199</v>
      </c>
      <c r="B18" s="39" t="s">
        <v>168</v>
      </c>
      <c r="C18" s="39">
        <v>166.08</v>
      </c>
      <c r="D18" s="38">
        <v>30214</v>
      </c>
      <c r="E18" s="39" t="s">
        <v>169</v>
      </c>
      <c r="F18" s="39">
        <v>2.82</v>
      </c>
      <c r="G18" s="38">
        <v>31011</v>
      </c>
      <c r="H18" s="39" t="s">
        <v>170</v>
      </c>
      <c r="I18" s="39">
        <v>0</v>
      </c>
    </row>
    <row r="19" spans="1:9" s="34" customFormat="1" ht="12" customHeight="1">
      <c r="A19" s="38">
        <v>303</v>
      </c>
      <c r="B19" s="39" t="s">
        <v>171</v>
      </c>
      <c r="C19" s="39">
        <v>228.39</v>
      </c>
      <c r="D19" s="38">
        <v>30215</v>
      </c>
      <c r="E19" s="39" t="s">
        <v>172</v>
      </c>
      <c r="F19" s="39">
        <v>30.130000000000003</v>
      </c>
      <c r="G19" s="38">
        <v>31012</v>
      </c>
      <c r="H19" s="39" t="s">
        <v>173</v>
      </c>
      <c r="I19" s="39">
        <v>0</v>
      </c>
    </row>
    <row r="20" spans="1:9" s="34" customFormat="1" ht="12" customHeight="1">
      <c r="A20" s="38">
        <v>30301</v>
      </c>
      <c r="B20" s="39" t="s">
        <v>174</v>
      </c>
      <c r="C20" s="39">
        <v>0</v>
      </c>
      <c r="D20" s="38">
        <v>30216</v>
      </c>
      <c r="E20" s="39" t="s">
        <v>175</v>
      </c>
      <c r="F20" s="39">
        <v>3.79</v>
      </c>
      <c r="G20" s="38">
        <v>31013</v>
      </c>
      <c r="H20" s="39" t="s">
        <v>176</v>
      </c>
      <c r="I20" s="39">
        <v>0</v>
      </c>
    </row>
    <row r="21" spans="1:9" s="34" customFormat="1" ht="12" customHeight="1">
      <c r="A21" s="38">
        <v>30302</v>
      </c>
      <c r="B21" s="39" t="s">
        <v>177</v>
      </c>
      <c r="C21" s="39">
        <v>140.26</v>
      </c>
      <c r="D21" s="38">
        <v>30217</v>
      </c>
      <c r="E21" s="39" t="s">
        <v>178</v>
      </c>
      <c r="F21" s="39">
        <v>120.46</v>
      </c>
      <c r="G21" s="38">
        <v>31019</v>
      </c>
      <c r="H21" s="39" t="s">
        <v>179</v>
      </c>
      <c r="I21" s="39">
        <v>0</v>
      </c>
    </row>
    <row r="22" spans="1:9" s="34" customFormat="1" ht="12" customHeight="1">
      <c r="A22" s="38">
        <v>30303</v>
      </c>
      <c r="B22" s="39" t="s">
        <v>180</v>
      </c>
      <c r="C22" s="39">
        <v>18.64</v>
      </c>
      <c r="D22" s="38">
        <v>30218</v>
      </c>
      <c r="E22" s="39" t="s">
        <v>181</v>
      </c>
      <c r="F22" s="39">
        <v>0</v>
      </c>
      <c r="G22" s="38">
        <v>31021</v>
      </c>
      <c r="H22" s="39" t="s">
        <v>182</v>
      </c>
      <c r="I22" s="39">
        <v>0</v>
      </c>
    </row>
    <row r="23" spans="1:9" s="34" customFormat="1" ht="12" customHeight="1">
      <c r="A23" s="38">
        <v>30304</v>
      </c>
      <c r="B23" s="39" t="s">
        <v>183</v>
      </c>
      <c r="C23" s="39">
        <v>0.75</v>
      </c>
      <c r="D23" s="38">
        <v>30224</v>
      </c>
      <c r="E23" s="39" t="s">
        <v>184</v>
      </c>
      <c r="F23" s="39">
        <v>0</v>
      </c>
      <c r="G23" s="38">
        <v>31022</v>
      </c>
      <c r="H23" s="39" t="s">
        <v>185</v>
      </c>
      <c r="I23" s="39">
        <v>0</v>
      </c>
    </row>
    <row r="24" spans="1:9" s="34" customFormat="1" ht="12" customHeight="1">
      <c r="A24" s="38">
        <v>30305</v>
      </c>
      <c r="B24" s="39" t="s">
        <v>186</v>
      </c>
      <c r="C24" s="39">
        <v>51.98</v>
      </c>
      <c r="D24" s="38">
        <v>30225</v>
      </c>
      <c r="E24" s="39" t="s">
        <v>187</v>
      </c>
      <c r="F24" s="39">
        <v>0</v>
      </c>
      <c r="G24" s="38">
        <v>31099</v>
      </c>
      <c r="H24" s="39" t="s">
        <v>188</v>
      </c>
      <c r="I24" s="39">
        <v>0</v>
      </c>
    </row>
    <row r="25" spans="1:9" s="34" customFormat="1" ht="12" customHeight="1">
      <c r="A25" s="38">
        <v>30306</v>
      </c>
      <c r="B25" s="39" t="s">
        <v>189</v>
      </c>
      <c r="C25" s="39">
        <v>0.2</v>
      </c>
      <c r="D25" s="38">
        <v>30226</v>
      </c>
      <c r="E25" s="39" t="s">
        <v>190</v>
      </c>
      <c r="F25" s="39">
        <v>42.54</v>
      </c>
      <c r="G25" s="38">
        <v>399</v>
      </c>
      <c r="H25" s="39" t="s">
        <v>191</v>
      </c>
      <c r="I25" s="39">
        <f>I29</f>
        <v>32.07</v>
      </c>
    </row>
    <row r="26" spans="1:9" s="34" customFormat="1" ht="12" customHeight="1">
      <c r="A26" s="38">
        <v>30307</v>
      </c>
      <c r="B26" s="39" t="s">
        <v>192</v>
      </c>
      <c r="C26" s="39">
        <v>3.4</v>
      </c>
      <c r="D26" s="38">
        <v>30227</v>
      </c>
      <c r="E26" s="39" t="s">
        <v>193</v>
      </c>
      <c r="F26" s="39">
        <v>0</v>
      </c>
      <c r="G26" s="38">
        <v>39906</v>
      </c>
      <c r="H26" s="39" t="s">
        <v>194</v>
      </c>
      <c r="I26" s="39">
        <v>0</v>
      </c>
    </row>
    <row r="27" spans="1:9" s="34" customFormat="1" ht="12" customHeight="1">
      <c r="A27" s="38">
        <v>30308</v>
      </c>
      <c r="B27" s="39" t="s">
        <v>195</v>
      </c>
      <c r="C27" s="39">
        <v>0</v>
      </c>
      <c r="D27" s="38">
        <v>30228</v>
      </c>
      <c r="E27" s="39" t="s">
        <v>196</v>
      </c>
      <c r="F27" s="39">
        <v>12.66</v>
      </c>
      <c r="G27" s="38">
        <v>39907</v>
      </c>
      <c r="H27" s="39" t="s">
        <v>197</v>
      </c>
      <c r="I27" s="39">
        <v>0</v>
      </c>
    </row>
    <row r="28" spans="1:9" s="34" customFormat="1" ht="12" customHeight="1">
      <c r="A28" s="38">
        <v>30309</v>
      </c>
      <c r="B28" s="39" t="s">
        <v>198</v>
      </c>
      <c r="C28" s="39">
        <v>2.64</v>
      </c>
      <c r="D28" s="38">
        <v>30229</v>
      </c>
      <c r="E28" s="39" t="s">
        <v>199</v>
      </c>
      <c r="F28" s="39">
        <v>95.47</v>
      </c>
      <c r="G28" s="38">
        <v>39908</v>
      </c>
      <c r="H28" s="39" t="s">
        <v>200</v>
      </c>
      <c r="I28" s="39">
        <v>0</v>
      </c>
    </row>
    <row r="29" spans="1:9" s="34" customFormat="1" ht="12" customHeight="1">
      <c r="A29" s="38">
        <v>30310</v>
      </c>
      <c r="B29" s="39" t="s">
        <v>201</v>
      </c>
      <c r="C29" s="39">
        <v>0</v>
      </c>
      <c r="D29" s="38">
        <v>30231</v>
      </c>
      <c r="E29" s="39" t="s">
        <v>202</v>
      </c>
      <c r="F29" s="39">
        <v>70.47</v>
      </c>
      <c r="G29" s="38">
        <v>39999</v>
      </c>
      <c r="H29" s="39" t="s">
        <v>203</v>
      </c>
      <c r="I29" s="39">
        <v>32.07</v>
      </c>
    </row>
    <row r="30" spans="1:9" s="34" customFormat="1" ht="12" customHeight="1">
      <c r="A30" s="38">
        <v>30311</v>
      </c>
      <c r="B30" s="39" t="s">
        <v>204</v>
      </c>
      <c r="C30" s="39">
        <v>0</v>
      </c>
      <c r="D30" s="38">
        <v>30239</v>
      </c>
      <c r="E30" s="39" t="s">
        <v>205</v>
      </c>
      <c r="F30" s="39">
        <v>137.45000000000002</v>
      </c>
      <c r="G30" s="40"/>
      <c r="H30" s="40"/>
      <c r="I30" s="39">
        <v>0</v>
      </c>
    </row>
    <row r="31" spans="1:9" s="34" customFormat="1" ht="12" customHeight="1">
      <c r="A31" s="38">
        <v>30399</v>
      </c>
      <c r="B31" s="39" t="s">
        <v>206</v>
      </c>
      <c r="C31" s="39">
        <v>10.52</v>
      </c>
      <c r="D31" s="38">
        <v>30240</v>
      </c>
      <c r="E31" s="39" t="s">
        <v>207</v>
      </c>
      <c r="F31" s="39">
        <v>0</v>
      </c>
      <c r="G31" s="40"/>
      <c r="H31" s="40"/>
      <c r="I31" s="39">
        <v>0</v>
      </c>
    </row>
    <row r="32" spans="1:9" s="34" customFormat="1" ht="12" customHeight="1">
      <c r="A32" s="39"/>
      <c r="B32" s="39"/>
      <c r="C32" s="39">
        <v>0</v>
      </c>
      <c r="D32" s="38">
        <v>30299</v>
      </c>
      <c r="E32" s="39" t="s">
        <v>208</v>
      </c>
      <c r="F32" s="39">
        <v>120.19</v>
      </c>
      <c r="G32" s="40"/>
      <c r="H32" s="40"/>
      <c r="I32" s="39">
        <f>I8+I25</f>
        <v>92.44</v>
      </c>
    </row>
    <row r="33" spans="1:9" s="34" customFormat="1" ht="12" customHeight="1">
      <c r="A33" s="155" t="s">
        <v>209</v>
      </c>
      <c r="B33" s="155"/>
      <c r="C33" s="39">
        <v>4998.159999999999</v>
      </c>
      <c r="D33" s="155" t="s">
        <v>210</v>
      </c>
      <c r="E33" s="155"/>
      <c r="F33" s="155"/>
      <c r="G33" s="155"/>
      <c r="H33" s="155"/>
      <c r="I33" s="39">
        <f>I32+F5</f>
        <v>1106.79</v>
      </c>
    </row>
    <row r="34" spans="1:9" ht="19.5" customHeight="1">
      <c r="A34" s="156" t="s">
        <v>211</v>
      </c>
      <c r="B34" s="156"/>
      <c r="C34" s="156"/>
      <c r="D34" s="156"/>
      <c r="E34" s="156"/>
      <c r="F34" s="156"/>
      <c r="G34" s="156"/>
      <c r="H34" s="156"/>
      <c r="I34" s="15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J14" sqref="J14"/>
    </sheetView>
  </sheetViews>
  <sheetFormatPr defaultColWidth="8.75390625" defaultRowHeight="14.25"/>
  <cols>
    <col min="1" max="12" width="10.125" style="20" customWidth="1"/>
    <col min="13" max="32" width="9.00390625" style="20" bestFit="1" customWidth="1"/>
    <col min="33" max="16384" width="8.75390625" style="20" customWidth="1"/>
  </cols>
  <sheetData>
    <row r="1" spans="1:12" s="16" customFormat="1" ht="30" customHeight="1">
      <c r="A1" s="157" t="s">
        <v>212</v>
      </c>
      <c r="B1" s="157"/>
      <c r="C1" s="157"/>
      <c r="D1" s="157"/>
      <c r="E1" s="157"/>
      <c r="F1" s="157"/>
      <c r="G1" s="157"/>
      <c r="H1" s="157"/>
      <c r="I1" s="157"/>
      <c r="J1" s="157"/>
      <c r="K1" s="157"/>
      <c r="L1" s="157"/>
    </row>
    <row r="2" s="17" customFormat="1" ht="10.5" customHeight="1">
      <c r="L2" s="29" t="s">
        <v>213</v>
      </c>
    </row>
    <row r="3" spans="1:12" s="17" customFormat="1" ht="15" customHeight="1">
      <c r="A3" s="22" t="s">
        <v>2</v>
      </c>
      <c r="B3" s="23"/>
      <c r="C3" s="23"/>
      <c r="D3" s="23"/>
      <c r="E3" s="23"/>
      <c r="F3" s="23"/>
      <c r="G3" s="23"/>
      <c r="H3" s="23"/>
      <c r="I3" s="23"/>
      <c r="J3" s="23"/>
      <c r="K3" s="23"/>
      <c r="L3" s="29" t="s">
        <v>3</v>
      </c>
    </row>
    <row r="4" spans="1:12" s="18" customFormat="1" ht="27.75" customHeight="1">
      <c r="A4" s="158" t="s">
        <v>214</v>
      </c>
      <c r="B4" s="158"/>
      <c r="C4" s="158"/>
      <c r="D4" s="158"/>
      <c r="E4" s="158"/>
      <c r="F4" s="158"/>
      <c r="G4" s="158" t="s">
        <v>8</v>
      </c>
      <c r="H4" s="158"/>
      <c r="I4" s="158"/>
      <c r="J4" s="158"/>
      <c r="K4" s="158"/>
      <c r="L4" s="158"/>
    </row>
    <row r="5" spans="1:12" s="18" customFormat="1" ht="30" customHeight="1">
      <c r="A5" s="158" t="s">
        <v>70</v>
      </c>
      <c r="B5" s="158" t="s">
        <v>215</v>
      </c>
      <c r="C5" s="158" t="s">
        <v>216</v>
      </c>
      <c r="D5" s="158"/>
      <c r="E5" s="158"/>
      <c r="F5" s="158" t="s">
        <v>217</v>
      </c>
      <c r="G5" s="158" t="s">
        <v>70</v>
      </c>
      <c r="H5" s="158" t="s">
        <v>215</v>
      </c>
      <c r="I5" s="158" t="s">
        <v>216</v>
      </c>
      <c r="J5" s="158"/>
      <c r="K5" s="158"/>
      <c r="L5" s="158" t="s">
        <v>217</v>
      </c>
    </row>
    <row r="6" spans="1:12" s="18" customFormat="1" ht="30" customHeight="1">
      <c r="A6" s="158"/>
      <c r="B6" s="158"/>
      <c r="C6" s="30" t="s">
        <v>123</v>
      </c>
      <c r="D6" s="30" t="s">
        <v>218</v>
      </c>
      <c r="E6" s="30" t="s">
        <v>219</v>
      </c>
      <c r="F6" s="158"/>
      <c r="G6" s="158"/>
      <c r="H6" s="158"/>
      <c r="I6" s="30" t="s">
        <v>123</v>
      </c>
      <c r="J6" s="30" t="s">
        <v>218</v>
      </c>
      <c r="K6" s="30" t="s">
        <v>219</v>
      </c>
      <c r="L6" s="158"/>
    </row>
    <row r="7" spans="1:12" s="18" customFormat="1" ht="27.75" customHeight="1">
      <c r="A7" s="31">
        <v>1</v>
      </c>
      <c r="B7" s="31">
        <v>2</v>
      </c>
      <c r="C7" s="31">
        <v>3</v>
      </c>
      <c r="D7" s="31">
        <v>4</v>
      </c>
      <c r="E7" s="31">
        <v>5</v>
      </c>
      <c r="F7" s="31">
        <v>6</v>
      </c>
      <c r="G7" s="31">
        <v>7</v>
      </c>
      <c r="H7" s="31">
        <v>8</v>
      </c>
      <c r="I7" s="31">
        <v>9</v>
      </c>
      <c r="J7" s="31">
        <v>10</v>
      </c>
      <c r="K7" s="31">
        <v>11</v>
      </c>
      <c r="L7" s="31">
        <v>12</v>
      </c>
    </row>
    <row r="8" spans="1:12" s="19" customFormat="1" ht="42.75" customHeight="1">
      <c r="A8" s="30">
        <f>C8</f>
        <v>198.76</v>
      </c>
      <c r="B8" s="30">
        <v>0</v>
      </c>
      <c r="C8" s="30">
        <f>E8+F8</f>
        <v>198.76</v>
      </c>
      <c r="D8" s="30">
        <v>0</v>
      </c>
      <c r="E8" s="30">
        <v>72</v>
      </c>
      <c r="F8" s="30">
        <v>126.76</v>
      </c>
      <c r="G8" s="30">
        <f>I8</f>
        <v>190.93</v>
      </c>
      <c r="H8" s="30">
        <v>0</v>
      </c>
      <c r="I8" s="30">
        <f>K8+L8</f>
        <v>190.93</v>
      </c>
      <c r="J8" s="30">
        <v>0</v>
      </c>
      <c r="K8" s="30">
        <v>70.47</v>
      </c>
      <c r="L8" s="30">
        <v>120.46</v>
      </c>
    </row>
    <row r="9" spans="1:12" ht="45" customHeight="1">
      <c r="A9" s="159" t="s">
        <v>220</v>
      </c>
      <c r="B9" s="160"/>
      <c r="C9" s="160"/>
      <c r="D9" s="160"/>
      <c r="E9" s="160"/>
      <c r="F9" s="160"/>
      <c r="G9" s="160"/>
      <c r="H9" s="160"/>
      <c r="I9" s="160"/>
      <c r="J9" s="160"/>
      <c r="K9" s="160"/>
      <c r="L9" s="160"/>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7">
      <selection activeCell="H17" sqref="H17"/>
    </sheetView>
  </sheetViews>
  <sheetFormatPr defaultColWidth="8.75390625" defaultRowHeight="14.25"/>
  <cols>
    <col min="1" max="2" width="4.625" style="20" customWidth="1"/>
    <col min="3" max="3" width="20.25390625" style="20" customWidth="1"/>
    <col min="4" max="9" width="16.625" style="20" customWidth="1"/>
    <col min="10" max="32" width="9.00390625" style="20" bestFit="1" customWidth="1"/>
    <col min="33" max="16384" width="8.75390625" style="20" customWidth="1"/>
  </cols>
  <sheetData>
    <row r="1" spans="1:9" s="16" customFormat="1" ht="30" customHeight="1">
      <c r="A1" s="157" t="s">
        <v>221</v>
      </c>
      <c r="B1" s="157"/>
      <c r="C1" s="157"/>
      <c r="D1" s="157"/>
      <c r="E1" s="157"/>
      <c r="F1" s="157"/>
      <c r="G1" s="157"/>
      <c r="H1" s="157"/>
      <c r="I1" s="157"/>
    </row>
    <row r="2" spans="1:9" s="17" customFormat="1" ht="10.5" customHeight="1">
      <c r="A2" s="21"/>
      <c r="B2" s="21"/>
      <c r="C2" s="21"/>
      <c r="I2" s="29" t="s">
        <v>222</v>
      </c>
    </row>
    <row r="3" spans="1:9" s="17" customFormat="1" ht="15" customHeight="1">
      <c r="A3" s="22" t="s">
        <v>2</v>
      </c>
      <c r="B3" s="21"/>
      <c r="C3" s="21"/>
      <c r="D3" s="23"/>
      <c r="E3" s="23"/>
      <c r="F3" s="23"/>
      <c r="G3" s="23"/>
      <c r="H3" s="23"/>
      <c r="I3" s="29" t="s">
        <v>3</v>
      </c>
    </row>
    <row r="4" spans="1:9" s="18" customFormat="1" ht="20.25" customHeight="1">
      <c r="A4" s="161" t="s">
        <v>121</v>
      </c>
      <c r="B4" s="161"/>
      <c r="C4" s="161"/>
      <c r="D4" s="123" t="s">
        <v>223</v>
      </c>
      <c r="E4" s="123" t="s">
        <v>224</v>
      </c>
      <c r="F4" s="123" t="s">
        <v>122</v>
      </c>
      <c r="G4" s="123"/>
      <c r="H4" s="123"/>
      <c r="I4" s="123" t="s">
        <v>225</v>
      </c>
    </row>
    <row r="5" spans="1:9" s="18" customFormat="1" ht="27" customHeight="1">
      <c r="A5" s="161" t="s">
        <v>67</v>
      </c>
      <c r="B5" s="161"/>
      <c r="C5" s="161" t="s">
        <v>68</v>
      </c>
      <c r="D5" s="123"/>
      <c r="E5" s="123"/>
      <c r="F5" s="123" t="s">
        <v>123</v>
      </c>
      <c r="G5" s="123" t="s">
        <v>124</v>
      </c>
      <c r="H5" s="123" t="s">
        <v>98</v>
      </c>
      <c r="I5" s="123"/>
    </row>
    <row r="6" spans="1:9" s="18" customFormat="1" ht="18" customHeight="1">
      <c r="A6" s="161"/>
      <c r="B6" s="161"/>
      <c r="C6" s="161"/>
      <c r="D6" s="123"/>
      <c r="E6" s="123"/>
      <c r="F6" s="123"/>
      <c r="G6" s="123"/>
      <c r="H6" s="123"/>
      <c r="I6" s="123"/>
    </row>
    <row r="7" spans="1:9" s="18" customFormat="1" ht="22.5" customHeight="1">
      <c r="A7" s="161"/>
      <c r="B7" s="161"/>
      <c r="C7" s="161"/>
      <c r="D7" s="123"/>
      <c r="E7" s="123"/>
      <c r="F7" s="123"/>
      <c r="G7" s="123"/>
      <c r="H7" s="123"/>
      <c r="I7" s="123"/>
    </row>
    <row r="8" spans="1:9" s="18" customFormat="1" ht="22.5" customHeight="1">
      <c r="A8" s="161" t="s">
        <v>69</v>
      </c>
      <c r="B8" s="161"/>
      <c r="C8" s="161"/>
      <c r="D8" s="24">
        <v>1</v>
      </c>
      <c r="E8" s="24">
        <v>2</v>
      </c>
      <c r="F8" s="24">
        <v>3</v>
      </c>
      <c r="G8" s="24">
        <v>4</v>
      </c>
      <c r="H8" s="24">
        <v>5</v>
      </c>
      <c r="I8" s="24">
        <v>6</v>
      </c>
    </row>
    <row r="9" spans="1:9" s="18" customFormat="1" ht="22.5" customHeight="1">
      <c r="A9" s="161" t="s">
        <v>70</v>
      </c>
      <c r="B9" s="161"/>
      <c r="C9" s="161"/>
      <c r="D9" s="10"/>
      <c r="E9" s="10"/>
      <c r="F9" s="10"/>
      <c r="G9" s="10"/>
      <c r="H9" s="10"/>
      <c r="I9" s="10"/>
    </row>
    <row r="10" spans="1:9" s="19" customFormat="1" ht="39" customHeight="1">
      <c r="A10" s="123">
        <v>2120806</v>
      </c>
      <c r="B10" s="123"/>
      <c r="C10" s="25" t="s">
        <v>77</v>
      </c>
      <c r="D10" s="10">
        <v>0</v>
      </c>
      <c r="E10" s="9">
        <v>539</v>
      </c>
      <c r="F10" s="9">
        <v>539</v>
      </c>
      <c r="G10" s="10">
        <v>0</v>
      </c>
      <c r="H10" s="10">
        <v>539</v>
      </c>
      <c r="I10" s="10">
        <v>0</v>
      </c>
    </row>
    <row r="11" spans="1:9" s="19" customFormat="1" ht="22.5" customHeight="1">
      <c r="A11" s="161"/>
      <c r="B11" s="161"/>
      <c r="C11" s="26"/>
      <c r="D11" s="13"/>
      <c r="E11" s="13"/>
      <c r="F11" s="13"/>
      <c r="G11" s="13"/>
      <c r="H11" s="13"/>
      <c r="I11" s="13"/>
    </row>
    <row r="12" spans="1:9" s="19" customFormat="1" ht="22.5" customHeight="1">
      <c r="A12" s="161"/>
      <c r="B12" s="161"/>
      <c r="C12" s="27"/>
      <c r="D12" s="13"/>
      <c r="E12" s="13"/>
      <c r="F12" s="13"/>
      <c r="G12" s="13"/>
      <c r="H12" s="13"/>
      <c r="I12" s="13"/>
    </row>
    <row r="13" spans="1:9" s="19" customFormat="1" ht="22.5" customHeight="1">
      <c r="A13" s="161"/>
      <c r="B13" s="161"/>
      <c r="C13" s="27"/>
      <c r="D13" s="13"/>
      <c r="E13" s="13"/>
      <c r="F13" s="13"/>
      <c r="G13" s="13"/>
      <c r="H13" s="13"/>
      <c r="I13" s="13"/>
    </row>
    <row r="14" spans="1:9" s="19" customFormat="1" ht="22.5" customHeight="1">
      <c r="A14" s="161"/>
      <c r="B14" s="161"/>
      <c r="C14" s="27"/>
      <c r="D14" s="13"/>
      <c r="E14" s="13"/>
      <c r="F14" s="13"/>
      <c r="G14" s="13"/>
      <c r="H14" s="13"/>
      <c r="I14" s="13"/>
    </row>
    <row r="15" spans="1:9" ht="32.25" customHeight="1">
      <c r="A15" s="159" t="s">
        <v>226</v>
      </c>
      <c r="B15" s="160"/>
      <c r="C15" s="160"/>
      <c r="D15" s="160"/>
      <c r="E15" s="160"/>
      <c r="F15" s="160"/>
      <c r="G15" s="160"/>
      <c r="H15" s="160"/>
      <c r="I15" s="160"/>
    </row>
    <row r="16" ht="14.25">
      <c r="A16" s="28"/>
    </row>
    <row r="17" ht="14.25">
      <c r="A17" s="28"/>
    </row>
    <row r="18" ht="14.25">
      <c r="A18" s="28"/>
    </row>
    <row r="19" ht="14.25">
      <c r="A19" s="28"/>
    </row>
  </sheetData>
  <sheetProtection/>
  <mergeCells count="19">
    <mergeCell ref="A11:B11"/>
    <mergeCell ref="A12:B12"/>
    <mergeCell ref="A13:B13"/>
    <mergeCell ref="A14:B14"/>
    <mergeCell ref="A15:I15"/>
    <mergeCell ref="C5:C7"/>
    <mergeCell ref="D4:D7"/>
    <mergeCell ref="E4:E7"/>
    <mergeCell ref="F5:F7"/>
    <mergeCell ref="G5:G7"/>
    <mergeCell ref="A1:I1"/>
    <mergeCell ref="A4:C4"/>
    <mergeCell ref="F4:H4"/>
    <mergeCell ref="A8:C8"/>
    <mergeCell ref="A9:C9"/>
    <mergeCell ref="A10:B10"/>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R16"/>
  <sheetViews>
    <sheetView zoomScalePageLayoutView="0" workbookViewId="0" topLeftCell="A1">
      <selection activeCell="G13" sqref="G13"/>
    </sheetView>
  </sheetViews>
  <sheetFormatPr defaultColWidth="8.75390625" defaultRowHeight="14.25"/>
  <cols>
    <col min="1" max="1" width="8.75390625" style="2" customWidth="1"/>
    <col min="2" max="2" width="4.625" style="2" customWidth="1"/>
    <col min="3" max="3" width="15.125" style="2" customWidth="1"/>
    <col min="4" max="5" width="21.875" style="2" customWidth="1"/>
    <col min="6" max="6" width="27.50390625" style="2" customWidth="1"/>
    <col min="7" max="32" width="9.00390625" style="2" bestFit="1" customWidth="1"/>
    <col min="33" max="224" width="8.75390625" style="2" customWidth="1"/>
    <col min="225" max="252" width="9.00390625" style="2" bestFit="1" customWidth="1"/>
    <col min="253" max="16384" width="8.75390625" style="3" customWidth="1"/>
  </cols>
  <sheetData>
    <row r="1" spans="1:6" ht="36" customHeight="1">
      <c r="A1" s="148" t="s">
        <v>227</v>
      </c>
      <c r="B1" s="148"/>
      <c r="C1" s="148"/>
      <c r="D1" s="148"/>
      <c r="E1" s="148"/>
      <c r="F1" s="148"/>
    </row>
    <row r="2" spans="1:6" ht="14.25">
      <c r="A2" s="4"/>
      <c r="B2" s="4"/>
      <c r="C2" s="4"/>
      <c r="D2" s="5"/>
      <c r="E2" s="5"/>
      <c r="F2" s="6" t="s">
        <v>228</v>
      </c>
    </row>
    <row r="3" spans="1:6" ht="14.25">
      <c r="A3" s="7" t="s">
        <v>2</v>
      </c>
      <c r="B3" s="4"/>
      <c r="C3" s="4"/>
      <c r="D3" s="8"/>
      <c r="E3" s="8"/>
      <c r="F3" s="6" t="s">
        <v>3</v>
      </c>
    </row>
    <row r="4" spans="1:6" ht="19.5" customHeight="1">
      <c r="A4" s="162" t="s">
        <v>121</v>
      </c>
      <c r="B4" s="163"/>
      <c r="C4" s="163"/>
      <c r="D4" s="164" t="s">
        <v>122</v>
      </c>
      <c r="E4" s="165"/>
      <c r="F4" s="166"/>
    </row>
    <row r="5" spans="1:6" ht="19.5" customHeight="1">
      <c r="A5" s="173" t="s">
        <v>67</v>
      </c>
      <c r="B5" s="123"/>
      <c r="C5" s="123" t="s">
        <v>68</v>
      </c>
      <c r="D5" s="178" t="s">
        <v>70</v>
      </c>
      <c r="E5" s="178" t="s">
        <v>124</v>
      </c>
      <c r="F5" s="180" t="s">
        <v>98</v>
      </c>
    </row>
    <row r="6" spans="1:6" ht="19.5" customHeight="1">
      <c r="A6" s="173"/>
      <c r="B6" s="123"/>
      <c r="C6" s="123"/>
      <c r="D6" s="178"/>
      <c r="E6" s="178"/>
      <c r="F6" s="178"/>
    </row>
    <row r="7" spans="1:6" ht="19.5" customHeight="1">
      <c r="A7" s="173"/>
      <c r="B7" s="123"/>
      <c r="C7" s="123"/>
      <c r="D7" s="179"/>
      <c r="E7" s="179"/>
      <c r="F7" s="179"/>
    </row>
    <row r="8" spans="1:6" ht="19.5" customHeight="1">
      <c r="A8" s="167" t="s">
        <v>69</v>
      </c>
      <c r="B8" s="168"/>
      <c r="C8" s="169"/>
      <c r="D8" s="9">
        <v>1</v>
      </c>
      <c r="E8" s="9">
        <v>2</v>
      </c>
      <c r="F8" s="9">
        <v>3</v>
      </c>
    </row>
    <row r="9" spans="1:6" ht="19.5" customHeight="1">
      <c r="A9" s="170" t="s">
        <v>70</v>
      </c>
      <c r="B9" s="171"/>
      <c r="C9" s="172"/>
      <c r="D9" s="10"/>
      <c r="E9" s="10"/>
      <c r="F9" s="10"/>
    </row>
    <row r="10" spans="1:252" s="1" customFormat="1" ht="19.5" customHeight="1">
      <c r="A10" s="173"/>
      <c r="B10" s="123"/>
      <c r="C10" s="11"/>
      <c r="D10" s="9">
        <v>0</v>
      </c>
      <c r="E10" s="10">
        <v>0</v>
      </c>
      <c r="F10" s="9">
        <v>0</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row>
    <row r="11" spans="1:6" ht="19.5" customHeight="1">
      <c r="A11" s="173"/>
      <c r="B11" s="123"/>
      <c r="C11" s="13"/>
      <c r="D11" s="13"/>
      <c r="E11" s="13"/>
      <c r="F11" s="13"/>
    </row>
    <row r="12" spans="1:6" ht="19.5" customHeight="1">
      <c r="A12" s="173"/>
      <c r="B12" s="123"/>
      <c r="C12" s="14"/>
      <c r="D12" s="13"/>
      <c r="E12" s="13"/>
      <c r="F12" s="13"/>
    </row>
    <row r="13" spans="1:6" ht="19.5" customHeight="1">
      <c r="A13" s="173"/>
      <c r="B13" s="123"/>
      <c r="C13" s="13"/>
      <c r="D13" s="13"/>
      <c r="E13" s="13"/>
      <c r="F13" s="13"/>
    </row>
    <row r="14" spans="1:6" ht="19.5" customHeight="1">
      <c r="A14" s="173"/>
      <c r="B14" s="123"/>
      <c r="C14" s="13"/>
      <c r="D14" s="13"/>
      <c r="E14" s="13"/>
      <c r="F14" s="13"/>
    </row>
    <row r="15" spans="1:6" ht="19.5" customHeight="1">
      <c r="A15" s="174"/>
      <c r="B15" s="175"/>
      <c r="C15" s="15"/>
      <c r="D15" s="15"/>
      <c r="E15" s="15"/>
      <c r="F15" s="15"/>
    </row>
    <row r="16" spans="1:6" ht="36" customHeight="1">
      <c r="A16" s="176" t="s">
        <v>229</v>
      </c>
      <c r="B16" s="177"/>
      <c r="C16" s="177"/>
      <c r="D16" s="177"/>
      <c r="E16" s="177"/>
      <c r="F16" s="177"/>
    </row>
  </sheetData>
  <sheetProtection/>
  <mergeCells count="17">
    <mergeCell ref="A5:B7"/>
    <mergeCell ref="A11:B11"/>
    <mergeCell ref="A12:B12"/>
    <mergeCell ref="A13:B13"/>
    <mergeCell ref="A14:B14"/>
    <mergeCell ref="A15:B15"/>
    <mergeCell ref="A16:F16"/>
    <mergeCell ref="A1:F1"/>
    <mergeCell ref="A4:C4"/>
    <mergeCell ref="D4:F4"/>
    <mergeCell ref="A8:C8"/>
    <mergeCell ref="A9:C9"/>
    <mergeCell ref="A10:B10"/>
    <mergeCell ref="C5:C7"/>
    <mergeCell ref="D5:D7"/>
    <mergeCell ref="E5: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xbany</cp:lastModifiedBy>
  <cp:lastPrinted>2019-06-23T00:09:14Z</cp:lastPrinted>
  <dcterms:created xsi:type="dcterms:W3CDTF">2012-01-01T20:36:18Z</dcterms:created>
  <dcterms:modified xsi:type="dcterms:W3CDTF">2021-11-03T01:01:02Z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